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2019 год" sheetId="1" r:id="rId1"/>
  </sheets>
  <definedNames>
    <definedName name="_xlnm.Print_Titles" localSheetId="0">'2019 год'!$6:$6</definedName>
  </definedNames>
  <calcPr calcId="152511"/>
</workbook>
</file>

<file path=xl/calcChain.xml><?xml version="1.0" encoding="utf-8"?>
<calcChain xmlns="http://schemas.openxmlformats.org/spreadsheetml/2006/main">
  <c r="D29" i="1" l="1"/>
  <c r="D23" i="1"/>
  <c r="D161" i="1" l="1"/>
  <c r="E161" i="1"/>
  <c r="E109" i="1" l="1"/>
  <c r="C161" i="1" l="1"/>
  <c r="D194" i="1"/>
  <c r="E194" i="1"/>
  <c r="C194" i="1"/>
  <c r="D188" i="1"/>
  <c r="E188" i="1"/>
  <c r="C188" i="1"/>
  <c r="D133" i="1" l="1"/>
  <c r="E133" i="1"/>
  <c r="D109" i="1"/>
  <c r="D87" i="1"/>
  <c r="E87" i="1"/>
  <c r="D61" i="1"/>
  <c r="E61" i="1"/>
  <c r="D34" i="1"/>
  <c r="E34" i="1"/>
  <c r="D7" i="1"/>
  <c r="E7" i="1"/>
  <c r="E204" i="1" l="1"/>
  <c r="D204" i="1"/>
  <c r="C134" i="1"/>
  <c r="C133" i="1" s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 l="1"/>
  <c r="C87" i="1" l="1"/>
  <c r="C61" i="1"/>
  <c r="C34" i="1"/>
  <c r="C7" i="1"/>
  <c r="C204" i="1" l="1"/>
</calcChain>
</file>

<file path=xl/sharedStrings.xml><?xml version="1.0" encoding="utf-8"?>
<sst xmlns="http://schemas.openxmlformats.org/spreadsheetml/2006/main" count="230" uniqueCount="98">
  <si>
    <t>(тыс. рублей)</t>
  </si>
  <si>
    <t>Основание (№, дата правового актв)</t>
  </si>
  <si>
    <t>Наименование бюджетополучателя, цель выделения средств</t>
  </si>
  <si>
    <t>Профинансировано (субъектом)</t>
  </si>
  <si>
    <t>Освоено (получателем, муниципальным образованием)</t>
  </si>
  <si>
    <t xml:space="preserve">4-рп от 18.01.2019 года </t>
  </si>
  <si>
    <t>Исполнительным органам государственной власти автономного округа и органам местного самоуправления муниципальных образований атономного округа на финансирование наказов избирателей депутатам Думы автономного округа на I квартал 2019 года, в том числе:</t>
  </si>
  <si>
    <t>Департамент образования и молодежной политики автономного округа</t>
  </si>
  <si>
    <t>Департамент культуры автономного округа</t>
  </si>
  <si>
    <t>Департамент физической культуры и спорта автономного округа</t>
  </si>
  <si>
    <t>Департамент социального развития автономного округа</t>
  </si>
  <si>
    <t>Департамент здравоохранения автономного округа</t>
  </si>
  <si>
    <t>г. Нефтеюганск</t>
  </si>
  <si>
    <t>г. Сургут</t>
  </si>
  <si>
    <t>г. Ханты - Мансийск</t>
  </si>
  <si>
    <t>г. Нижневартовск</t>
  </si>
  <si>
    <t>г. Мегион</t>
  </si>
  <si>
    <t>г. Урай</t>
  </si>
  <si>
    <t>г. Когалым</t>
  </si>
  <si>
    <t>г. Радужный</t>
  </si>
  <si>
    <t>г. Лангепас</t>
  </si>
  <si>
    <t>г. Нягань</t>
  </si>
  <si>
    <t>г. Пыть-Ях</t>
  </si>
  <si>
    <t>г. Югорск</t>
  </si>
  <si>
    <t>Белоярский район</t>
  </si>
  <si>
    <t>Березовский район</t>
  </si>
  <si>
    <t>Кондинский район</t>
  </si>
  <si>
    <t>Октябрьский район</t>
  </si>
  <si>
    <t>Сургутский район</t>
  </si>
  <si>
    <t>Советский район</t>
  </si>
  <si>
    <t>Ханты-Мансийский район</t>
  </si>
  <si>
    <t>Нижневартовский район</t>
  </si>
  <si>
    <t>13-рп от 18.01.2019 года</t>
  </si>
  <si>
    <t>Муниципальному образованию город Пыть-Ях на приобретение жилых помещений для формирования маневренного жилищного фонда</t>
  </si>
  <si>
    <t>150-рп от 29.03.2019  года</t>
  </si>
  <si>
    <t>Исполнительным органам государственной власти автономного округа и органам местного самоуправления муниципальных образований атономного округа на финансирование наказов избирателей депутатам Думы автономного округа на II квартал 2019 года, в том числе:</t>
  </si>
  <si>
    <t>Служба по делам архивов автономного округа</t>
  </si>
  <si>
    <t>151-рп от 29.03.2019  года</t>
  </si>
  <si>
    <t>213-рп от 08.05.2019 года</t>
  </si>
  <si>
    <t>Органам местного самоуправления муниципальных образований автономного округа на финансирование наказов избирателей депутатам Думы автономного округа (на благоустройство дворовых и общественных территорий)</t>
  </si>
  <si>
    <t>г. Покачи</t>
  </si>
  <si>
    <t>Нефтеюганский район</t>
  </si>
  <si>
    <t>234-рп от 17.05.2019 года</t>
  </si>
  <si>
    <t>Муниципальному образованию Березовский район на проведение текущего ремонта взлетно-посадочной полосы в металлическом исполнении в пгт. Березово</t>
  </si>
  <si>
    <t>235-рп от 17.05.2019 года</t>
  </si>
  <si>
    <t>Муниципальному образованию Советский район на финансирование наказов избирателей депутатам Думы автономного округа на II квартал 2019 года</t>
  </si>
  <si>
    <t>278-рп от 07.06.2019 года</t>
  </si>
  <si>
    <t>Избирательной комиссии автономного округа на подготовку и проведение дополнительных выборов депутата Думы автономного округа шестого созыва по Когалымскому одномандатному избирательному округу № 15</t>
  </si>
  <si>
    <t>279-рп от 07.06.2019 года</t>
  </si>
  <si>
    <t>Муниципальному образованию Ханты-Мансийский район на организацию и проведение мероприятий, направленных на предупреждение чрезвычайной ситуации, обусловленной наличием на территории пос. Кирпичный почвенного очага (сибиреязвенного захоронения)</t>
  </si>
  <si>
    <t>330-рп от 21.06.2019 года</t>
  </si>
  <si>
    <t>Органам местного самоуправления муниципальных образований автономного округа на приобретение контейнеров для размещения в местах (площадках) накопления твердых коммунальных отходов</t>
  </si>
  <si>
    <t>Городской округ город Когалым</t>
  </si>
  <si>
    <t>Городской округ город Лангепас</t>
  </si>
  <si>
    <t>Городской округ город Мегион</t>
  </si>
  <si>
    <t>Городской округ город Нефтеюганск</t>
  </si>
  <si>
    <t>Городской округ город Нижневартовск</t>
  </si>
  <si>
    <t>Городской округ город Нягань</t>
  </si>
  <si>
    <t>Городской округ город Покачи</t>
  </si>
  <si>
    <t>Городской округ город Пыть-Ях</t>
  </si>
  <si>
    <t>Городской округ город Радужный</t>
  </si>
  <si>
    <t>Городской округ город Сургут</t>
  </si>
  <si>
    <t>Городской округ город Урай</t>
  </si>
  <si>
    <t>Городской округ город Ханты- Мансийск</t>
  </si>
  <si>
    <t>Городской округ город Югорск</t>
  </si>
  <si>
    <t>331-рп от 27.06.2019 года</t>
  </si>
  <si>
    <t>353-рп от 01.07.2019 года</t>
  </si>
  <si>
    <t>Департаменту социального развития Ханты-Мансийского автономного округа - Югры в целях оказания помощи семьям граждан из числа жителей автономного округа, жилое помещение и имущество которых пострадало на пожаре 1 июля 2019 года в жилом многоквартирном доме в г. Нижневартовск, ул. Спортивная, д.5а</t>
  </si>
  <si>
    <t>382-рп от 19.07.2019 года</t>
  </si>
  <si>
    <t>Исполнительным органам государственной власти Ханты-Мансийского автономного округа - Югры и органам местного самоуправления муниципальных образований автономного округа на финансирование наказов избирателей депутатам Думы автономного округа на III квартал 2019 года</t>
  </si>
  <si>
    <t>449-рп от 23.08.2019 года</t>
  </si>
  <si>
    <t>489-рп от 20.09.2019 года</t>
  </si>
  <si>
    <t>Департаменту социального развития Ханты-Мансийского автономного округа - Югры в целях оказания помощи семьям граждан из числа жителей автономного округа, жилое помещение и имущество которых пострадало на пожаре 12 февраля 2019 года в жилом многоквартирном доме в г. Нижневартовск, ул. Чапаева, д. 49</t>
  </si>
  <si>
    <t>Информация о расходовании средств резервного фонда Правительства Ханты-Мансийского автономного округа - Югры за  2019 год</t>
  </si>
  <si>
    <t>542-рп от 11.10.2019 года</t>
  </si>
  <si>
    <t>566-рп от 01.11.2019 года</t>
  </si>
  <si>
    <t>579-рп от 04.11.2019 года</t>
  </si>
  <si>
    <t xml:space="preserve">Органам местного самоуправления муниципального образования город Пыть-Ях в целях погашения задолженности по заработной плате муниципального унитарного предприятия "Управление городского хозяйства" </t>
  </si>
  <si>
    <t>516-рп от 03.10.2019 года</t>
  </si>
  <si>
    <t>628-рп от 26.11.2019 года</t>
  </si>
  <si>
    <t>708-рп от 19.12.2019 года</t>
  </si>
  <si>
    <t>Органам местного самоуправления муниципальных образований автономного округа для погашения просроченной задолженности за потребленные топливно-энергетические ресурсы, компенсации арендных платежей за объекты коммунального комплекса, возмещения затрат, связанных с оказанием услуг по перевозке пассажиров и багажа воздушным и водным видам транспорта, возмещения части расходов по доставке в суниципальные образования автономного округа продукции (товаров), необходимой для обеспечения жизнедеятельности населения муниципальных образований автономного округа, отнесенных к территориям с ограниченными сроками завоза грузов</t>
  </si>
  <si>
    <t>747-рп от 27.12.2019 года</t>
  </si>
  <si>
    <t>756-рп от 31.12.2019 года</t>
  </si>
  <si>
    <t>Департаменту социального развития Ханты-Мансийского автономного округа-Югры в целях оказания помощи гражданам, пострадавшим 30 декабря 2019 года в дорожно-транспортном происшествии на 20 км автодороги Лянтор-Сургут</t>
  </si>
  <si>
    <t>ИТОГО</t>
  </si>
  <si>
    <t>629-рп от 26.11.2019 года</t>
  </si>
  <si>
    <t>Органам местного самоуправления муниципального образования город Нягань для выплаты субсидий на несовершеннолетних детей, дополнительно признанных участниками муниципальной программы "Ликвидация и расселение приспособленных для проживания строений"</t>
  </si>
  <si>
    <t>Департаменту социального развития Ханты-Мансийского автономного округа - Югры в целях оказания помощи семьям граждан из числа жителей автономного округа, жилое помещение и имущество которых пострадало на пожаре 29 октября 2019 года в жилом многоквартирном доме в г. Радужный , микрорайон 9, дом13</t>
  </si>
  <si>
    <t>Утверждено Распоряжением Правительства автономного округа</t>
  </si>
  <si>
    <t>Исполнительным органам государственной власти и органам местного самоуправления муниципальных образований автономного округа на финансирование наказов избирателей депутатам Думы автономного округа на IV квартал 2019 года</t>
  </si>
  <si>
    <t>Муниципальному образованию автономного округа Кондинский район на финансовое обеспечение непредвиденных расходов (с целью своевременного обеспечения расходных обязательств по оплате договоров, связанных с устранением последствий обильных снегопадов)</t>
  </si>
  <si>
    <t>Департаменту социального развития Ханты-Мансиского автономного округа - Югры в целях оказания помощи семье погибшего гражданина и гражданам, пострадавшим в результате пожара 25 ноября 2019 года в жилом многоквартирном доме в городе Сургут, пос. Дорожный, дом 4</t>
  </si>
  <si>
    <t>Органам местного самоуправления муниципального образования город Ханты-Мансийск на финансовое обеспечение непредвиденных расходов (в целях недопущения подтопления территорий низменной части муниципального образования город Ханты-Мансийск на улицах Бориса Лосева, Никифорова, Зырянова и Иртышской в период обильных осадков)</t>
  </si>
  <si>
    <t>Органам местного самоуправления муниципальных образования Ханты-Мансийского автономного округа - Югры на обустройство мест (площадок) накопления твердых коммунальных отходов</t>
  </si>
  <si>
    <t>Органам местного самоуправления Березовского района на оказание помощи населению сельского поселения Саранпауль (в том числе деревни Хурумпауль), пострадавшему в результате чрезвычайной ситуации (подтопление имущества населения)</t>
  </si>
  <si>
    <t>Органам местного самоуправления муниципальных образований автономного округа на финансовое обеспечение непредвиденных расходов (для обеспечения отопительного сезона в штатном режиме)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</si>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</sst>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4">
    <xf numFmtId="0" fontId="0" fillId="0" borderId="0" xfId="0"/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0" applyFont="1" applyFill="1"/>
    <xf numFmtId="164" fontId="1" fillId="0" borderId="1" xfId="0" applyNumberFormat="1" applyFont="1" applyFill="1" applyBorder="1"/>
    <xf numFmtId="164" fontId="4" fillId="0" borderId="1" xfId="0" applyNumberFormat="1" applyFont="1" applyFill="1" applyBorder="1"/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164" fontId="1" fillId="0" borderId="0" xfId="0" applyNumberFormat="1" applyFont="1" applyFill="1"/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wrapText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3" xfId="1" applyNumberFormat="1" applyFont="1" applyFill="1" applyBorder="1" applyAlignment="1" applyProtection="1">
      <alignment horizontal="left" vertical="top" wrapText="1"/>
      <protection hidden="1"/>
    </xf>
    <xf numFmtId="0" fontId="3" fillId="0" borderId="4" xfId="1" applyNumberFormat="1" applyFont="1" applyFill="1" applyBorder="1" applyAlignment="1" applyProtection="1">
      <alignment horizontal="left" vertical="top" wrapText="1"/>
      <protection hidden="1"/>
    </xf>
    <xf numFmtId="0" fontId="3" fillId="0" borderId="2" xfId="1" applyNumberFormat="1" applyFont="1" applyFill="1" applyBorder="1" applyAlignment="1" applyProtection="1">
      <alignment horizontal="center" vertical="top" wrapText="1"/>
      <protection hidden="1"/>
    </xf>
    <xf numFmtId="0" fontId="3" fillId="0" borderId="3" xfId="1" applyNumberFormat="1" applyFont="1" applyFill="1" applyBorder="1" applyAlignment="1" applyProtection="1">
      <alignment horizontal="center" vertical="top" wrapText="1"/>
      <protection hidden="1"/>
    </xf>
    <xf numFmtId="0" fontId="3" fillId="0" borderId="4" xfId="1" applyNumberFormat="1" applyFont="1" applyFill="1" applyBorder="1" applyAlignment="1" applyProtection="1">
      <alignment horizontal="center" vertical="top" wrapText="1"/>
      <protection hidden="1"/>
    </xf>
    <xf numFmtId="0" fontId="5" fillId="0" borderId="5" xfId="1" applyNumberFormat="1" applyFont="1" applyFill="1" applyBorder="1" applyAlignment="1" applyProtection="1">
      <alignment horizontal="left" vertical="top" wrapText="1"/>
      <protection hidden="1"/>
    </xf>
    <xf numFmtId="0" fontId="5" fillId="0" borderId="6" xfId="1" applyNumberFormat="1" applyFont="1" applyFill="1" applyBorder="1" applyAlignment="1" applyProtection="1">
      <alignment horizontal="lef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4"/>
  <sheetViews>
    <sheetView tabSelected="1" workbookViewId="0">
      <selection activeCell="F5" sqref="F5"/>
    </sheetView>
  </sheetViews>
  <sheetFormatPr defaultColWidth="8.85546875" defaultRowHeight="15.75" x14ac:dyDescent="0.25"/>
  <cols>
    <col min="1" max="1" width="11.85546875" style="5" customWidth="1"/>
    <col min="2" max="2" width="44" style="5" customWidth="1"/>
    <col min="3" max="3" width="16.7109375" style="5" customWidth="1"/>
    <col min="4" max="4" width="15.7109375" style="5" customWidth="1"/>
    <col min="5" max="5" width="17" style="5" customWidth="1"/>
    <col min="6" max="6" width="19.28515625" style="5" customWidth="1"/>
    <col min="7" max="16384" width="8.85546875" style="5"/>
  </cols>
  <sheetData>
    <row r="1" spans="1:5" x14ac:dyDescent="0.25">
      <c r="D1" s="14" t="s">
        <v>97</v>
      </c>
      <c r="E1" s="14"/>
    </row>
    <row r="2" spans="1:5" x14ac:dyDescent="0.25">
      <c r="D2" s="13"/>
      <c r="E2" s="13"/>
    </row>
    <row r="3" spans="1:5" ht="15.6" customHeight="1" x14ac:dyDescent="0.25">
      <c r="A3" s="15" t="s">
        <v>73</v>
      </c>
      <c r="B3" s="15"/>
      <c r="C3" s="15"/>
      <c r="D3" s="15"/>
      <c r="E3" s="15"/>
    </row>
    <row r="4" spans="1:5" x14ac:dyDescent="0.25">
      <c r="A4" s="15"/>
      <c r="B4" s="15"/>
      <c r="C4" s="15"/>
      <c r="D4" s="15"/>
      <c r="E4" s="15"/>
    </row>
    <row r="5" spans="1:5" x14ac:dyDescent="0.25">
      <c r="E5" s="9" t="s">
        <v>0</v>
      </c>
    </row>
    <row r="6" spans="1:5" ht="78.75" x14ac:dyDescent="0.25">
      <c r="A6" s="10" t="s">
        <v>1</v>
      </c>
      <c r="B6" s="1" t="s">
        <v>2</v>
      </c>
      <c r="C6" s="1" t="s">
        <v>89</v>
      </c>
      <c r="D6" s="1" t="s">
        <v>3</v>
      </c>
      <c r="E6" s="1" t="s">
        <v>4</v>
      </c>
    </row>
    <row r="7" spans="1:5" ht="126" x14ac:dyDescent="0.25">
      <c r="A7" s="16" t="s">
        <v>5</v>
      </c>
      <c r="B7" s="4" t="s">
        <v>6</v>
      </c>
      <c r="C7" s="6">
        <f>SUM(C8:C32)</f>
        <v>67712.454999999987</v>
      </c>
      <c r="D7" s="6">
        <f t="shared" ref="D7:E7" si="0">SUM(D8:D32)</f>
        <v>67692.701000000001</v>
      </c>
      <c r="E7" s="6">
        <f t="shared" si="0"/>
        <v>67290.987999999983</v>
      </c>
    </row>
    <row r="8" spans="1:5" ht="37.15" customHeight="1" x14ac:dyDescent="0.25">
      <c r="A8" s="17"/>
      <c r="B8" s="4" t="s">
        <v>7</v>
      </c>
      <c r="C8" s="6">
        <v>900</v>
      </c>
      <c r="D8" s="6">
        <v>900</v>
      </c>
      <c r="E8" s="6">
        <v>900</v>
      </c>
    </row>
    <row r="9" spans="1:5" ht="31.5" x14ac:dyDescent="0.25">
      <c r="A9" s="17"/>
      <c r="B9" s="4" t="s">
        <v>8</v>
      </c>
      <c r="C9" s="6">
        <v>2483.7849999999999</v>
      </c>
      <c r="D9" s="6">
        <v>2477.431</v>
      </c>
      <c r="E9" s="6">
        <v>2477.431</v>
      </c>
    </row>
    <row r="10" spans="1:5" ht="31.5" x14ac:dyDescent="0.25">
      <c r="A10" s="17"/>
      <c r="B10" s="4" t="s">
        <v>9</v>
      </c>
      <c r="C10" s="6">
        <v>400</v>
      </c>
      <c r="D10" s="6">
        <v>400</v>
      </c>
      <c r="E10" s="6">
        <v>400</v>
      </c>
    </row>
    <row r="11" spans="1:5" ht="31.5" x14ac:dyDescent="0.25">
      <c r="A11" s="17"/>
      <c r="B11" s="4" t="s">
        <v>10</v>
      </c>
      <c r="C11" s="6">
        <v>879.19</v>
      </c>
      <c r="D11" s="6">
        <v>873.06</v>
      </c>
      <c r="E11" s="6">
        <v>873.06</v>
      </c>
    </row>
    <row r="12" spans="1:5" ht="31.5" x14ac:dyDescent="0.25">
      <c r="A12" s="17"/>
      <c r="B12" s="4" t="s">
        <v>11</v>
      </c>
      <c r="C12" s="6">
        <v>1165.8499999999999</v>
      </c>
      <c r="D12" s="6">
        <v>1162.087</v>
      </c>
      <c r="E12" s="6">
        <v>1162.087</v>
      </c>
    </row>
    <row r="13" spans="1:5" x14ac:dyDescent="0.25">
      <c r="A13" s="17"/>
      <c r="B13" s="4" t="s">
        <v>12</v>
      </c>
      <c r="C13" s="6">
        <v>3624</v>
      </c>
      <c r="D13" s="6">
        <v>3623.989</v>
      </c>
      <c r="E13" s="6">
        <v>3623.989</v>
      </c>
    </row>
    <row r="14" spans="1:5" x14ac:dyDescent="0.25">
      <c r="A14" s="17"/>
      <c r="B14" s="4" t="s">
        <v>13</v>
      </c>
      <c r="C14" s="6">
        <v>10640.941000000001</v>
      </c>
      <c r="D14" s="6">
        <v>10640.925999999999</v>
      </c>
      <c r="E14" s="6">
        <v>10248.161</v>
      </c>
    </row>
    <row r="15" spans="1:5" x14ac:dyDescent="0.25">
      <c r="A15" s="17"/>
      <c r="B15" s="4" t="s">
        <v>14</v>
      </c>
      <c r="C15" s="6">
        <v>1210</v>
      </c>
      <c r="D15" s="6">
        <v>1210</v>
      </c>
      <c r="E15" s="6">
        <v>1210</v>
      </c>
    </row>
    <row r="16" spans="1:5" x14ac:dyDescent="0.25">
      <c r="A16" s="17"/>
      <c r="B16" s="4" t="s">
        <v>15</v>
      </c>
      <c r="C16" s="6">
        <v>6555.8050000000003</v>
      </c>
      <c r="D16" s="6">
        <v>6555.8050000000003</v>
      </c>
      <c r="E16" s="6">
        <v>6555.8050000000003</v>
      </c>
    </row>
    <row r="17" spans="1:5" x14ac:dyDescent="0.25">
      <c r="A17" s="17"/>
      <c r="B17" s="4" t="s">
        <v>16</v>
      </c>
      <c r="C17" s="6">
        <v>3561.1390000000001</v>
      </c>
      <c r="D17" s="6">
        <v>3561.1390000000001</v>
      </c>
      <c r="E17" s="6">
        <v>3561.1390000000001</v>
      </c>
    </row>
    <row r="18" spans="1:5" x14ac:dyDescent="0.25">
      <c r="A18" s="17"/>
      <c r="B18" s="4" t="s">
        <v>17</v>
      </c>
      <c r="C18" s="6">
        <v>1532.989</v>
      </c>
      <c r="D18" s="6">
        <v>1532.989</v>
      </c>
      <c r="E18" s="6">
        <v>1532.989</v>
      </c>
    </row>
    <row r="19" spans="1:5" x14ac:dyDescent="0.25">
      <c r="A19" s="17"/>
      <c r="B19" s="4" t="s">
        <v>18</v>
      </c>
      <c r="C19" s="6">
        <v>5000</v>
      </c>
      <c r="D19" s="6">
        <v>5000</v>
      </c>
      <c r="E19" s="6">
        <v>5000</v>
      </c>
    </row>
    <row r="20" spans="1:5" x14ac:dyDescent="0.25">
      <c r="A20" s="17"/>
      <c r="B20" s="4" t="s">
        <v>19</v>
      </c>
      <c r="C20" s="6">
        <v>1566</v>
      </c>
      <c r="D20" s="6">
        <v>1566</v>
      </c>
      <c r="E20" s="6">
        <v>1566</v>
      </c>
    </row>
    <row r="21" spans="1:5" x14ac:dyDescent="0.25">
      <c r="A21" s="17"/>
      <c r="B21" s="4" t="s">
        <v>20</v>
      </c>
      <c r="C21" s="6">
        <v>1997.5</v>
      </c>
      <c r="D21" s="6">
        <v>1997.5</v>
      </c>
      <c r="E21" s="6">
        <v>1997.5</v>
      </c>
    </row>
    <row r="22" spans="1:5" x14ac:dyDescent="0.25">
      <c r="A22" s="17"/>
      <c r="B22" s="4" t="s">
        <v>21</v>
      </c>
      <c r="C22" s="6">
        <v>1077.4000000000001</v>
      </c>
      <c r="D22" s="6">
        <v>1077.4000000000001</v>
      </c>
      <c r="E22" s="6">
        <v>1077.4000000000001</v>
      </c>
    </row>
    <row r="23" spans="1:5" x14ac:dyDescent="0.25">
      <c r="A23" s="17"/>
      <c r="B23" s="4" t="s">
        <v>22</v>
      </c>
      <c r="C23" s="6">
        <v>1849.52</v>
      </c>
      <c r="D23" s="6">
        <f>1849.52</f>
        <v>1849.52</v>
      </c>
      <c r="E23" s="6">
        <v>1849.52</v>
      </c>
    </row>
    <row r="24" spans="1:5" x14ac:dyDescent="0.25">
      <c r="A24" s="17"/>
      <c r="B24" s="4" t="s">
        <v>23</v>
      </c>
      <c r="C24" s="6">
        <v>921.24</v>
      </c>
      <c r="D24" s="6">
        <v>921.24</v>
      </c>
      <c r="E24" s="6">
        <v>921.24</v>
      </c>
    </row>
    <row r="25" spans="1:5" x14ac:dyDescent="0.25">
      <c r="A25" s="17"/>
      <c r="B25" s="4" t="s">
        <v>24</v>
      </c>
      <c r="C25" s="6">
        <v>850</v>
      </c>
      <c r="D25" s="6">
        <v>850</v>
      </c>
      <c r="E25" s="6">
        <v>850</v>
      </c>
    </row>
    <row r="26" spans="1:5" x14ac:dyDescent="0.25">
      <c r="A26" s="17"/>
      <c r="B26" s="4" t="s">
        <v>25</v>
      </c>
      <c r="C26" s="6">
        <v>3478.616</v>
      </c>
      <c r="D26" s="6">
        <v>3478.616</v>
      </c>
      <c r="E26" s="6">
        <v>3474.64</v>
      </c>
    </row>
    <row r="27" spans="1:5" x14ac:dyDescent="0.25">
      <c r="A27" s="17"/>
      <c r="B27" s="4" t="s">
        <v>26</v>
      </c>
      <c r="C27" s="6">
        <v>1615.77</v>
      </c>
      <c r="D27" s="6">
        <v>1615.77</v>
      </c>
      <c r="E27" s="6">
        <v>1615.77</v>
      </c>
    </row>
    <row r="28" spans="1:5" x14ac:dyDescent="0.25">
      <c r="A28" s="17"/>
      <c r="B28" s="4" t="s">
        <v>27</v>
      </c>
      <c r="C28" s="6">
        <v>1633.7429999999999</v>
      </c>
      <c r="D28" s="6">
        <v>1633.7429999999999</v>
      </c>
      <c r="E28" s="6">
        <v>1633.7429999999999</v>
      </c>
    </row>
    <row r="29" spans="1:5" x14ac:dyDescent="0.25">
      <c r="A29" s="17"/>
      <c r="B29" s="4" t="s">
        <v>28</v>
      </c>
      <c r="C29" s="6">
        <v>3871.4070000000002</v>
      </c>
      <c r="D29" s="6">
        <f>3871.407-3.481</f>
        <v>3867.9259999999999</v>
      </c>
      <c r="E29" s="6">
        <v>3862.9540000000002</v>
      </c>
    </row>
    <row r="30" spans="1:5" x14ac:dyDescent="0.25">
      <c r="A30" s="17"/>
      <c r="B30" s="4" t="s">
        <v>29</v>
      </c>
      <c r="C30" s="6">
        <v>6347.56</v>
      </c>
      <c r="D30" s="6">
        <v>6347.56</v>
      </c>
      <c r="E30" s="6">
        <v>6347.56</v>
      </c>
    </row>
    <row r="31" spans="1:5" x14ac:dyDescent="0.25">
      <c r="A31" s="17"/>
      <c r="B31" s="4" t="s">
        <v>30</v>
      </c>
      <c r="C31" s="6">
        <v>3550</v>
      </c>
      <c r="D31" s="6">
        <v>3550</v>
      </c>
      <c r="E31" s="6">
        <v>3550</v>
      </c>
    </row>
    <row r="32" spans="1:5" x14ac:dyDescent="0.25">
      <c r="A32" s="18"/>
      <c r="B32" s="4" t="s">
        <v>31</v>
      </c>
      <c r="C32" s="6">
        <v>1000</v>
      </c>
      <c r="D32" s="6">
        <v>1000</v>
      </c>
      <c r="E32" s="6">
        <v>1000</v>
      </c>
    </row>
    <row r="33" spans="1:6" ht="63" x14ac:dyDescent="0.25">
      <c r="A33" s="2" t="s">
        <v>32</v>
      </c>
      <c r="B33" s="4" t="s">
        <v>33</v>
      </c>
      <c r="C33" s="6">
        <v>12981.7</v>
      </c>
      <c r="D33" s="6">
        <v>12981.7</v>
      </c>
      <c r="E33" s="6">
        <v>12981.699000000001</v>
      </c>
    </row>
    <row r="34" spans="1:6" ht="126" x14ac:dyDescent="0.25">
      <c r="A34" s="16" t="s">
        <v>34</v>
      </c>
      <c r="B34" s="4" t="s">
        <v>35</v>
      </c>
      <c r="C34" s="6">
        <f>SUM(C35:C59)</f>
        <v>82004.383000000002</v>
      </c>
      <c r="D34" s="6">
        <f t="shared" ref="D34:E34" si="1">SUM(D35:D59)</f>
        <v>81902.402999999991</v>
      </c>
      <c r="E34" s="6">
        <f t="shared" si="1"/>
        <v>81714.082999999999</v>
      </c>
    </row>
    <row r="35" spans="1:6" ht="39" customHeight="1" x14ac:dyDescent="0.25">
      <c r="A35" s="18"/>
      <c r="B35" s="4" t="s">
        <v>7</v>
      </c>
      <c r="C35" s="6">
        <v>2733.8</v>
      </c>
      <c r="D35" s="6">
        <v>2733.8</v>
      </c>
      <c r="E35" s="6">
        <v>2733.8</v>
      </c>
    </row>
    <row r="36" spans="1:6" ht="31.5" x14ac:dyDescent="0.25">
      <c r="A36" s="19"/>
      <c r="B36" s="4" t="s">
        <v>8</v>
      </c>
      <c r="C36" s="6">
        <v>6613.1790000000001</v>
      </c>
      <c r="D36" s="6">
        <v>6613.1790000000001</v>
      </c>
      <c r="E36" s="6">
        <v>6613.1790000000001</v>
      </c>
    </row>
    <row r="37" spans="1:6" ht="31.5" x14ac:dyDescent="0.25">
      <c r="A37" s="20"/>
      <c r="B37" s="4" t="s">
        <v>10</v>
      </c>
      <c r="C37" s="6">
        <v>538.46</v>
      </c>
      <c r="D37" s="6">
        <v>509.76499999999999</v>
      </c>
      <c r="E37" s="6">
        <v>509.76499999999999</v>
      </c>
    </row>
    <row r="38" spans="1:6" ht="31.5" x14ac:dyDescent="0.25">
      <c r="A38" s="20"/>
      <c r="B38" s="4" t="s">
        <v>36</v>
      </c>
      <c r="C38" s="6">
        <v>496.8</v>
      </c>
      <c r="D38" s="6">
        <v>496.8</v>
      </c>
      <c r="E38" s="6">
        <v>496.8</v>
      </c>
    </row>
    <row r="39" spans="1:6" ht="31.5" x14ac:dyDescent="0.25">
      <c r="A39" s="20"/>
      <c r="B39" s="4" t="s">
        <v>11</v>
      </c>
      <c r="C39" s="6">
        <v>4513.2</v>
      </c>
      <c r="D39" s="6">
        <v>4511.1360000000004</v>
      </c>
      <c r="E39" s="6">
        <v>4511.1360000000004</v>
      </c>
    </row>
    <row r="40" spans="1:6" x14ac:dyDescent="0.25">
      <c r="A40" s="20"/>
      <c r="B40" s="4" t="s">
        <v>12</v>
      </c>
      <c r="C40" s="6">
        <v>2680</v>
      </c>
      <c r="D40" s="6">
        <v>2676.5219999999999</v>
      </c>
      <c r="E40" s="6">
        <v>2663.442</v>
      </c>
      <c r="F40" s="11"/>
    </row>
    <row r="41" spans="1:6" x14ac:dyDescent="0.25">
      <c r="A41" s="20"/>
      <c r="B41" s="4" t="s">
        <v>13</v>
      </c>
      <c r="C41" s="6">
        <v>11865.507</v>
      </c>
      <c r="D41" s="6">
        <v>11865.507</v>
      </c>
      <c r="E41" s="6">
        <v>11794.903</v>
      </c>
      <c r="F41" s="11"/>
    </row>
    <row r="42" spans="1:6" x14ac:dyDescent="0.25">
      <c r="A42" s="20"/>
      <c r="B42" s="4" t="s">
        <v>14</v>
      </c>
      <c r="C42" s="6">
        <v>2900</v>
      </c>
      <c r="D42" s="6">
        <v>2900</v>
      </c>
      <c r="E42" s="6">
        <v>2899.587</v>
      </c>
      <c r="F42" s="11"/>
    </row>
    <row r="43" spans="1:6" x14ac:dyDescent="0.25">
      <c r="A43" s="20"/>
      <c r="B43" s="4" t="s">
        <v>15</v>
      </c>
      <c r="C43" s="6">
        <v>6260.357</v>
      </c>
      <c r="D43" s="6">
        <v>6260.357</v>
      </c>
      <c r="E43" s="6">
        <v>6255.71</v>
      </c>
      <c r="F43" s="11"/>
    </row>
    <row r="44" spans="1:6" x14ac:dyDescent="0.25">
      <c r="A44" s="20"/>
      <c r="B44" s="4" t="s">
        <v>16</v>
      </c>
      <c r="C44" s="6">
        <v>2416.1080000000002</v>
      </c>
      <c r="D44" s="6">
        <v>2410.6080000000002</v>
      </c>
      <c r="E44" s="6">
        <v>2410.6080000000002</v>
      </c>
      <c r="F44" s="11"/>
    </row>
    <row r="45" spans="1:6" x14ac:dyDescent="0.25">
      <c r="A45" s="20"/>
      <c r="B45" s="4" t="s">
        <v>17</v>
      </c>
      <c r="C45" s="6">
        <v>2898.1460000000002</v>
      </c>
      <c r="D45" s="6">
        <v>2898.1460000000002</v>
      </c>
      <c r="E45" s="6">
        <v>2898.1460000000002</v>
      </c>
      <c r="F45" s="11"/>
    </row>
    <row r="46" spans="1:6" x14ac:dyDescent="0.25">
      <c r="A46" s="20"/>
      <c r="B46" s="4" t="s">
        <v>18</v>
      </c>
      <c r="C46" s="6">
        <v>4400</v>
      </c>
      <c r="D46" s="6">
        <v>4400</v>
      </c>
      <c r="E46" s="6">
        <v>4400</v>
      </c>
      <c r="F46" s="11"/>
    </row>
    <row r="47" spans="1:6" x14ac:dyDescent="0.25">
      <c r="A47" s="20"/>
      <c r="B47" s="4" t="s">
        <v>19</v>
      </c>
      <c r="C47" s="6">
        <v>1800</v>
      </c>
      <c r="D47" s="6">
        <v>1800</v>
      </c>
      <c r="E47" s="6">
        <v>1800</v>
      </c>
      <c r="F47" s="11"/>
    </row>
    <row r="48" spans="1:6" x14ac:dyDescent="0.25">
      <c r="A48" s="20"/>
      <c r="B48" s="4" t="s">
        <v>20</v>
      </c>
      <c r="C48" s="6">
        <v>1710</v>
      </c>
      <c r="D48" s="6">
        <v>1710</v>
      </c>
      <c r="E48" s="6">
        <v>1710</v>
      </c>
      <c r="F48" s="11"/>
    </row>
    <row r="49" spans="1:6" x14ac:dyDescent="0.25">
      <c r="A49" s="20"/>
      <c r="B49" s="4" t="s">
        <v>21</v>
      </c>
      <c r="C49" s="6">
        <v>1449</v>
      </c>
      <c r="D49" s="6">
        <v>1449</v>
      </c>
      <c r="E49" s="6">
        <v>1449</v>
      </c>
      <c r="F49" s="11"/>
    </row>
    <row r="50" spans="1:6" x14ac:dyDescent="0.25">
      <c r="A50" s="20"/>
      <c r="B50" s="4" t="s">
        <v>22</v>
      </c>
      <c r="C50" s="6">
        <v>850</v>
      </c>
      <c r="D50" s="6">
        <v>850</v>
      </c>
      <c r="E50" s="6">
        <v>850</v>
      </c>
      <c r="F50" s="11"/>
    </row>
    <row r="51" spans="1:6" x14ac:dyDescent="0.25">
      <c r="A51" s="20"/>
      <c r="B51" s="4" t="s">
        <v>23</v>
      </c>
      <c r="C51" s="6">
        <v>1807</v>
      </c>
      <c r="D51" s="6">
        <v>1807</v>
      </c>
      <c r="E51" s="6">
        <v>1807</v>
      </c>
      <c r="F51" s="11"/>
    </row>
    <row r="52" spans="1:6" x14ac:dyDescent="0.25">
      <c r="A52" s="20"/>
      <c r="B52" s="4" t="s">
        <v>24</v>
      </c>
      <c r="C52" s="6">
        <v>2180</v>
      </c>
      <c r="D52" s="6">
        <v>2180</v>
      </c>
      <c r="E52" s="6">
        <v>2180</v>
      </c>
      <c r="F52" s="11"/>
    </row>
    <row r="53" spans="1:6" x14ac:dyDescent="0.25">
      <c r="A53" s="20"/>
      <c r="B53" s="4" t="s">
        <v>25</v>
      </c>
      <c r="C53" s="6">
        <v>3692.86</v>
      </c>
      <c r="D53" s="6">
        <v>3692.86</v>
      </c>
      <c r="E53" s="6">
        <v>3692.86</v>
      </c>
      <c r="F53" s="11"/>
    </row>
    <row r="54" spans="1:6" x14ac:dyDescent="0.25">
      <c r="A54" s="20"/>
      <c r="B54" s="4" t="s">
        <v>26</v>
      </c>
      <c r="C54" s="6">
        <v>1505.5450000000001</v>
      </c>
      <c r="D54" s="6">
        <v>1505.5450000000001</v>
      </c>
      <c r="E54" s="6">
        <v>1505.5450000000001</v>
      </c>
      <c r="F54" s="11"/>
    </row>
    <row r="55" spans="1:6" x14ac:dyDescent="0.25">
      <c r="A55" s="20"/>
      <c r="B55" s="4" t="s">
        <v>27</v>
      </c>
      <c r="C55" s="6">
        <v>2924.846</v>
      </c>
      <c r="D55" s="6">
        <v>2924.846</v>
      </c>
      <c r="E55" s="6">
        <v>2825.27</v>
      </c>
      <c r="F55" s="11"/>
    </row>
    <row r="56" spans="1:6" x14ac:dyDescent="0.25">
      <c r="A56" s="20"/>
      <c r="B56" s="4" t="s">
        <v>28</v>
      </c>
      <c r="C56" s="6">
        <v>3866.87</v>
      </c>
      <c r="D56" s="6">
        <v>3866.87</v>
      </c>
      <c r="E56" s="6">
        <v>3866.87</v>
      </c>
      <c r="F56" s="11"/>
    </row>
    <row r="57" spans="1:6" x14ac:dyDescent="0.25">
      <c r="A57" s="20"/>
      <c r="B57" s="4" t="s">
        <v>29</v>
      </c>
      <c r="C57" s="6">
        <v>2762.7049999999999</v>
      </c>
      <c r="D57" s="6">
        <v>2762.7049999999999</v>
      </c>
      <c r="E57" s="6">
        <v>2762.7049999999999</v>
      </c>
      <c r="F57" s="11"/>
    </row>
    <row r="58" spans="1:6" x14ac:dyDescent="0.25">
      <c r="A58" s="20"/>
      <c r="B58" s="4" t="s">
        <v>30</v>
      </c>
      <c r="C58" s="6">
        <v>400</v>
      </c>
      <c r="D58" s="6">
        <v>400</v>
      </c>
      <c r="E58" s="6">
        <v>400</v>
      </c>
      <c r="F58" s="11"/>
    </row>
    <row r="59" spans="1:6" x14ac:dyDescent="0.25">
      <c r="A59" s="21"/>
      <c r="B59" s="4" t="s">
        <v>41</v>
      </c>
      <c r="C59" s="6">
        <v>8740</v>
      </c>
      <c r="D59" s="6">
        <v>8677.7569999999996</v>
      </c>
      <c r="E59" s="6">
        <v>8677.7569999999996</v>
      </c>
      <c r="F59" s="11"/>
    </row>
    <row r="60" spans="1:6" ht="126" x14ac:dyDescent="0.25">
      <c r="A60" s="3" t="s">
        <v>37</v>
      </c>
      <c r="B60" s="4" t="s">
        <v>91</v>
      </c>
      <c r="C60" s="6">
        <v>5000</v>
      </c>
      <c r="D60" s="6">
        <v>5000</v>
      </c>
      <c r="E60" s="6">
        <v>5000</v>
      </c>
    </row>
    <row r="61" spans="1:6" ht="94.5" x14ac:dyDescent="0.25">
      <c r="A61" s="16" t="s">
        <v>38</v>
      </c>
      <c r="B61" s="4" t="s">
        <v>39</v>
      </c>
      <c r="C61" s="6">
        <f>SUM(C62:C82)</f>
        <v>112549.11099999998</v>
      </c>
      <c r="D61" s="6">
        <f>SUM(D62:D82)</f>
        <v>105484.16899999998</v>
      </c>
      <c r="E61" s="6">
        <f>SUM(E62:E82)</f>
        <v>105484.16899999998</v>
      </c>
    </row>
    <row r="62" spans="1:6" x14ac:dyDescent="0.25">
      <c r="A62" s="17"/>
      <c r="B62" s="4" t="s">
        <v>13</v>
      </c>
      <c r="C62" s="6">
        <v>21979.19</v>
      </c>
      <c r="D62" s="6">
        <v>17062.735000000001</v>
      </c>
      <c r="E62" s="6">
        <v>17062.735000000001</v>
      </c>
    </row>
    <row r="63" spans="1:6" x14ac:dyDescent="0.25">
      <c r="A63" s="17"/>
      <c r="B63" s="4" t="s">
        <v>14</v>
      </c>
      <c r="C63" s="6">
        <v>5306.4139999999998</v>
      </c>
      <c r="D63" s="6">
        <v>5306.4139999999998</v>
      </c>
      <c r="E63" s="6">
        <v>5306.4139999999998</v>
      </c>
    </row>
    <row r="64" spans="1:6" x14ac:dyDescent="0.25">
      <c r="A64" s="17"/>
      <c r="B64" s="4" t="s">
        <v>15</v>
      </c>
      <c r="C64" s="6">
        <v>19376.335999999999</v>
      </c>
      <c r="D64" s="6">
        <v>17698.179</v>
      </c>
      <c r="E64" s="6">
        <v>17698.179</v>
      </c>
    </row>
    <row r="65" spans="1:5" x14ac:dyDescent="0.25">
      <c r="A65" s="17"/>
      <c r="B65" s="4" t="s">
        <v>16</v>
      </c>
      <c r="C65" s="6">
        <v>3735.8760000000002</v>
      </c>
      <c r="D65" s="6">
        <v>3735.8760000000002</v>
      </c>
      <c r="E65" s="6">
        <v>3735.8760000000002</v>
      </c>
    </row>
    <row r="66" spans="1:5" x14ac:dyDescent="0.25">
      <c r="A66" s="17"/>
      <c r="B66" s="4" t="s">
        <v>17</v>
      </c>
      <c r="C66" s="6">
        <v>3657.7570000000001</v>
      </c>
      <c r="D66" s="6">
        <v>3643.739</v>
      </c>
      <c r="E66" s="6">
        <v>3643.739</v>
      </c>
    </row>
    <row r="67" spans="1:5" x14ac:dyDescent="0.25">
      <c r="A67" s="17"/>
      <c r="B67" s="4" t="s">
        <v>18</v>
      </c>
      <c r="C67" s="6">
        <v>3018.5830000000001</v>
      </c>
      <c r="D67" s="6">
        <v>3018.5830000000001</v>
      </c>
      <c r="E67" s="6">
        <v>3018.5830000000001</v>
      </c>
    </row>
    <row r="68" spans="1:5" x14ac:dyDescent="0.25">
      <c r="A68" s="17"/>
      <c r="B68" s="4" t="s">
        <v>19</v>
      </c>
      <c r="C68" s="6">
        <v>4048.6689999999999</v>
      </c>
      <c r="D68" s="6">
        <v>3617.1689999999999</v>
      </c>
      <c r="E68" s="6">
        <v>3617.1689999999999</v>
      </c>
    </row>
    <row r="69" spans="1:5" x14ac:dyDescent="0.25">
      <c r="A69" s="17"/>
      <c r="B69" s="4" t="s">
        <v>20</v>
      </c>
      <c r="C69" s="6">
        <v>3840.42</v>
      </c>
      <c r="D69" s="6">
        <v>3821.306</v>
      </c>
      <c r="E69" s="6">
        <v>3821.306</v>
      </c>
    </row>
    <row r="70" spans="1:5" x14ac:dyDescent="0.25">
      <c r="A70" s="17"/>
      <c r="B70" s="4" t="s">
        <v>21</v>
      </c>
      <c r="C70" s="6">
        <v>4803.55</v>
      </c>
      <c r="D70" s="6">
        <v>4803.55</v>
      </c>
      <c r="E70" s="6">
        <v>4803.55</v>
      </c>
    </row>
    <row r="71" spans="1:5" x14ac:dyDescent="0.25">
      <c r="A71" s="17"/>
      <c r="B71" s="4" t="s">
        <v>40</v>
      </c>
      <c r="C71" s="6">
        <v>2258.6570000000002</v>
      </c>
      <c r="D71" s="6">
        <v>2258.6570000000002</v>
      </c>
      <c r="E71" s="6">
        <v>2258.6570000000002</v>
      </c>
    </row>
    <row r="72" spans="1:5" x14ac:dyDescent="0.25">
      <c r="A72" s="17"/>
      <c r="B72" s="4" t="s">
        <v>22</v>
      </c>
      <c r="C72" s="6">
        <v>633.75</v>
      </c>
      <c r="D72" s="6">
        <v>629.30999999999995</v>
      </c>
      <c r="E72" s="6">
        <v>629.30999999999995</v>
      </c>
    </row>
    <row r="73" spans="1:5" x14ac:dyDescent="0.25">
      <c r="A73" s="17"/>
      <c r="B73" s="4" t="s">
        <v>23</v>
      </c>
      <c r="C73" s="6">
        <v>2368.0650000000001</v>
      </c>
      <c r="D73" s="6">
        <v>2367.047</v>
      </c>
      <c r="E73" s="6">
        <v>2367.047</v>
      </c>
    </row>
    <row r="74" spans="1:5" x14ac:dyDescent="0.25">
      <c r="A74" s="17"/>
      <c r="B74" s="4" t="s">
        <v>24</v>
      </c>
      <c r="C74" s="6">
        <v>2422.3429999999998</v>
      </c>
      <c r="D74" s="6">
        <v>2422.3429999999998</v>
      </c>
      <c r="E74" s="6">
        <v>2422.3429999999998</v>
      </c>
    </row>
    <row r="75" spans="1:5" x14ac:dyDescent="0.25">
      <c r="A75" s="17"/>
      <c r="B75" s="4" t="s">
        <v>25</v>
      </c>
      <c r="C75" s="6">
        <v>3724.3809999999999</v>
      </c>
      <c r="D75" s="6">
        <v>3724.3809999999999</v>
      </c>
      <c r="E75" s="6">
        <v>3724.3809999999999</v>
      </c>
    </row>
    <row r="76" spans="1:5" x14ac:dyDescent="0.25">
      <c r="A76" s="18"/>
      <c r="B76" s="4" t="s">
        <v>26</v>
      </c>
      <c r="C76" s="6">
        <v>4630.5919999999996</v>
      </c>
      <c r="D76" s="6">
        <v>4630.5919999999996</v>
      </c>
      <c r="E76" s="6">
        <v>4630.5919999999996</v>
      </c>
    </row>
    <row r="77" spans="1:5" x14ac:dyDescent="0.25">
      <c r="A77" s="19"/>
      <c r="B77" s="4" t="s">
        <v>27</v>
      </c>
      <c r="C77" s="6">
        <v>2798.4380000000001</v>
      </c>
      <c r="D77" s="6">
        <v>2798.4369999999999</v>
      </c>
      <c r="E77" s="6">
        <v>2798.4369999999999</v>
      </c>
    </row>
    <row r="78" spans="1:5" x14ac:dyDescent="0.25">
      <c r="A78" s="20"/>
      <c r="B78" s="4" t="s">
        <v>28</v>
      </c>
      <c r="C78" s="6">
        <v>6133.317</v>
      </c>
      <c r="D78" s="6">
        <v>6133.0780000000004</v>
      </c>
      <c r="E78" s="6">
        <v>6133.0780000000004</v>
      </c>
    </row>
    <row r="79" spans="1:5" x14ac:dyDescent="0.25">
      <c r="A79" s="20"/>
      <c r="B79" s="4" t="s">
        <v>29</v>
      </c>
      <c r="C79" s="6">
        <v>4886.1880000000001</v>
      </c>
      <c r="D79" s="6">
        <v>4886.1880000000001</v>
      </c>
      <c r="E79" s="6">
        <v>4886.1880000000001</v>
      </c>
    </row>
    <row r="80" spans="1:5" x14ac:dyDescent="0.25">
      <c r="A80" s="20"/>
      <c r="B80" s="4" t="s">
        <v>30</v>
      </c>
      <c r="C80" s="6">
        <v>1047.0450000000001</v>
      </c>
      <c r="D80" s="6">
        <v>1047.0450000000001</v>
      </c>
      <c r="E80" s="6">
        <v>1047.0450000000001</v>
      </c>
    </row>
    <row r="81" spans="1:5" x14ac:dyDescent="0.25">
      <c r="A81" s="20"/>
      <c r="B81" s="4" t="s">
        <v>31</v>
      </c>
      <c r="C81" s="6">
        <v>1066.1590000000001</v>
      </c>
      <c r="D81" s="6">
        <v>1066.1590000000001</v>
      </c>
      <c r="E81" s="6">
        <v>1066.1590000000001</v>
      </c>
    </row>
    <row r="82" spans="1:5" x14ac:dyDescent="0.25">
      <c r="A82" s="21"/>
      <c r="B82" s="4" t="s">
        <v>41</v>
      </c>
      <c r="C82" s="6">
        <v>10813.380999999999</v>
      </c>
      <c r="D82" s="6">
        <v>10813.380999999999</v>
      </c>
      <c r="E82" s="6">
        <v>10813.380999999999</v>
      </c>
    </row>
    <row r="83" spans="1:5" ht="78.75" x14ac:dyDescent="0.25">
      <c r="A83" s="3" t="s">
        <v>42</v>
      </c>
      <c r="B83" s="4" t="s">
        <v>43</v>
      </c>
      <c r="C83" s="6">
        <v>28600</v>
      </c>
      <c r="D83" s="6">
        <v>20698.258000000002</v>
      </c>
      <c r="E83" s="6">
        <v>20377.755000000001</v>
      </c>
    </row>
    <row r="84" spans="1:5" ht="63" x14ac:dyDescent="0.25">
      <c r="A84" s="3" t="s">
        <v>44</v>
      </c>
      <c r="B84" s="4" t="s">
        <v>45</v>
      </c>
      <c r="C84" s="6">
        <v>350</v>
      </c>
      <c r="D84" s="6">
        <v>350</v>
      </c>
      <c r="E84" s="6">
        <v>350</v>
      </c>
    </row>
    <row r="85" spans="1:5" ht="94.5" x14ac:dyDescent="0.25">
      <c r="A85" s="3" t="s">
        <v>46</v>
      </c>
      <c r="B85" s="4" t="s">
        <v>47</v>
      </c>
      <c r="C85" s="6">
        <v>25789.1</v>
      </c>
      <c r="D85" s="6">
        <v>25789.1</v>
      </c>
      <c r="E85" s="6">
        <v>23157.030999999999</v>
      </c>
    </row>
    <row r="86" spans="1:5" ht="110.25" x14ac:dyDescent="0.25">
      <c r="A86" s="3" t="s">
        <v>48</v>
      </c>
      <c r="B86" s="4" t="s">
        <v>49</v>
      </c>
      <c r="C86" s="6">
        <v>2325.9</v>
      </c>
      <c r="D86" s="6">
        <v>2325.9</v>
      </c>
      <c r="E86" s="6">
        <v>837.7</v>
      </c>
    </row>
    <row r="87" spans="1:5" ht="94.5" x14ac:dyDescent="0.25">
      <c r="A87" s="16" t="s">
        <v>50</v>
      </c>
      <c r="B87" s="4" t="s">
        <v>51</v>
      </c>
      <c r="C87" s="6">
        <f>SUM(C88:C108)</f>
        <v>81040</v>
      </c>
      <c r="D87" s="6">
        <f t="shared" ref="D87:E87" si="2">SUM(D88:D108)</f>
        <v>66066.444000000003</v>
      </c>
      <c r="E87" s="6">
        <f t="shared" si="2"/>
        <v>65472.354999999996</v>
      </c>
    </row>
    <row r="88" spans="1:5" x14ac:dyDescent="0.25">
      <c r="A88" s="17"/>
      <c r="B88" s="4" t="s">
        <v>52</v>
      </c>
      <c r="C88" s="6">
        <v>245</v>
      </c>
      <c r="D88" s="6">
        <v>245</v>
      </c>
      <c r="E88" s="6">
        <v>245</v>
      </c>
    </row>
    <row r="89" spans="1:5" x14ac:dyDescent="0.25">
      <c r="A89" s="17"/>
      <c r="B89" s="4" t="s">
        <v>53</v>
      </c>
      <c r="C89" s="6">
        <v>245</v>
      </c>
      <c r="D89" s="6">
        <v>239.00399999999999</v>
      </c>
      <c r="E89" s="6">
        <v>239.00399999999999</v>
      </c>
    </row>
    <row r="90" spans="1:5" x14ac:dyDescent="0.25">
      <c r="A90" s="17"/>
      <c r="B90" s="4" t="s">
        <v>54</v>
      </c>
      <c r="C90" s="6">
        <v>6052</v>
      </c>
      <c r="D90" s="6">
        <v>6037.3149999999996</v>
      </c>
      <c r="E90" s="6">
        <v>6037.3149999999996</v>
      </c>
    </row>
    <row r="91" spans="1:5" x14ac:dyDescent="0.25">
      <c r="A91" s="17"/>
      <c r="B91" s="4" t="s">
        <v>55</v>
      </c>
      <c r="C91" s="6">
        <v>571</v>
      </c>
      <c r="D91" s="6">
        <v>337.83199999999999</v>
      </c>
      <c r="E91" s="6">
        <v>337.83199999999999</v>
      </c>
    </row>
    <row r="92" spans="1:5" x14ac:dyDescent="0.25">
      <c r="A92" s="17"/>
      <c r="B92" s="4" t="s">
        <v>56</v>
      </c>
      <c r="C92" s="6">
        <v>2747</v>
      </c>
      <c r="D92" s="6">
        <v>2746.998</v>
      </c>
      <c r="E92" s="6">
        <v>2746.998</v>
      </c>
    </row>
    <row r="93" spans="1:5" x14ac:dyDescent="0.25">
      <c r="A93" s="17"/>
      <c r="B93" s="4" t="s">
        <v>57</v>
      </c>
      <c r="C93" s="6">
        <v>4855</v>
      </c>
      <c r="D93" s="6">
        <v>2815.893</v>
      </c>
      <c r="E93" s="6">
        <v>2815.893</v>
      </c>
    </row>
    <row r="94" spans="1:5" x14ac:dyDescent="0.25">
      <c r="A94" s="17"/>
      <c r="B94" s="4" t="s">
        <v>58</v>
      </c>
      <c r="C94" s="6">
        <v>122</v>
      </c>
      <c r="D94" s="6">
        <v>121.39</v>
      </c>
      <c r="E94" s="6">
        <v>121.39</v>
      </c>
    </row>
    <row r="95" spans="1:5" x14ac:dyDescent="0.25">
      <c r="A95" s="17"/>
      <c r="B95" s="4" t="s">
        <v>59</v>
      </c>
      <c r="C95" s="6">
        <v>1360</v>
      </c>
      <c r="D95" s="6">
        <v>1360</v>
      </c>
      <c r="E95" s="6">
        <v>1360</v>
      </c>
    </row>
    <row r="96" spans="1:5" x14ac:dyDescent="0.25">
      <c r="A96" s="17"/>
      <c r="B96" s="4" t="s">
        <v>60</v>
      </c>
      <c r="C96" s="6">
        <v>4189</v>
      </c>
      <c r="D96" s="6">
        <v>2855.2620000000002</v>
      </c>
      <c r="E96" s="6">
        <v>2855.2620000000002</v>
      </c>
    </row>
    <row r="97" spans="1:5" x14ac:dyDescent="0.25">
      <c r="A97" s="17"/>
      <c r="B97" s="4" t="s">
        <v>61</v>
      </c>
      <c r="C97" s="6">
        <v>7752</v>
      </c>
      <c r="D97" s="6">
        <v>6944.2120000000004</v>
      </c>
      <c r="E97" s="6">
        <v>6944.2120000000004</v>
      </c>
    </row>
    <row r="98" spans="1:5" x14ac:dyDescent="0.25">
      <c r="A98" s="17"/>
      <c r="B98" s="4" t="s">
        <v>62</v>
      </c>
      <c r="C98" s="6">
        <v>1550</v>
      </c>
      <c r="D98" s="6">
        <v>1550</v>
      </c>
      <c r="E98" s="6">
        <v>1550</v>
      </c>
    </row>
    <row r="99" spans="1:5" x14ac:dyDescent="0.25">
      <c r="A99" s="17"/>
      <c r="B99" s="4" t="s">
        <v>63</v>
      </c>
      <c r="C99" s="6">
        <v>5562</v>
      </c>
      <c r="D99" s="6">
        <v>5562</v>
      </c>
      <c r="E99" s="6">
        <v>5562</v>
      </c>
    </row>
    <row r="100" spans="1:5" x14ac:dyDescent="0.25">
      <c r="A100" s="17"/>
      <c r="B100" s="4" t="s">
        <v>64</v>
      </c>
      <c r="C100" s="6">
        <v>8160</v>
      </c>
      <c r="D100" s="6">
        <v>8160</v>
      </c>
      <c r="E100" s="6">
        <v>8159.9989999999998</v>
      </c>
    </row>
    <row r="101" spans="1:5" x14ac:dyDescent="0.25">
      <c r="A101" s="17"/>
      <c r="B101" s="4" t="s">
        <v>24</v>
      </c>
      <c r="C101" s="6">
        <v>2380</v>
      </c>
      <c r="D101" s="6">
        <v>1328.6</v>
      </c>
      <c r="E101" s="6">
        <v>1328.6</v>
      </c>
    </row>
    <row r="102" spans="1:5" x14ac:dyDescent="0.25">
      <c r="A102" s="17"/>
      <c r="B102" s="4" t="s">
        <v>25</v>
      </c>
      <c r="C102" s="6">
        <v>7874</v>
      </c>
      <c r="D102" s="6">
        <v>5923.5119999999997</v>
      </c>
      <c r="E102" s="6">
        <v>5923.5119999999997</v>
      </c>
    </row>
    <row r="103" spans="1:5" x14ac:dyDescent="0.25">
      <c r="A103" s="17"/>
      <c r="B103" s="4" t="s">
        <v>26</v>
      </c>
      <c r="C103" s="6">
        <v>4991</v>
      </c>
      <c r="D103" s="6">
        <v>3119.3249999999998</v>
      </c>
      <c r="E103" s="6">
        <v>3119.3249999999998</v>
      </c>
    </row>
    <row r="104" spans="1:5" x14ac:dyDescent="0.25">
      <c r="A104" s="17"/>
      <c r="B104" s="4" t="s">
        <v>31</v>
      </c>
      <c r="C104" s="6">
        <v>6310</v>
      </c>
      <c r="D104" s="6">
        <v>4156.7619999999997</v>
      </c>
      <c r="E104" s="6">
        <v>4156.7619999999997</v>
      </c>
    </row>
    <row r="105" spans="1:5" x14ac:dyDescent="0.25">
      <c r="A105" s="17"/>
      <c r="B105" s="4" t="s">
        <v>27</v>
      </c>
      <c r="C105" s="6">
        <v>7942</v>
      </c>
      <c r="D105" s="6">
        <v>5335.5320000000002</v>
      </c>
      <c r="E105" s="6">
        <v>5335.5320000000002</v>
      </c>
    </row>
    <row r="106" spans="1:5" x14ac:dyDescent="0.25">
      <c r="A106" s="17"/>
      <c r="B106" s="4" t="s">
        <v>29</v>
      </c>
      <c r="C106" s="6">
        <v>3346</v>
      </c>
      <c r="D106" s="6">
        <v>3346</v>
      </c>
      <c r="E106" s="6">
        <v>2751.9119999999998</v>
      </c>
    </row>
    <row r="107" spans="1:5" x14ac:dyDescent="0.25">
      <c r="A107" s="17"/>
      <c r="B107" s="4" t="s">
        <v>28</v>
      </c>
      <c r="C107" s="6">
        <v>2448</v>
      </c>
      <c r="D107" s="6">
        <v>2448</v>
      </c>
      <c r="E107" s="6">
        <v>2448</v>
      </c>
    </row>
    <row r="108" spans="1:5" x14ac:dyDescent="0.25">
      <c r="A108" s="18"/>
      <c r="B108" s="4" t="s">
        <v>30</v>
      </c>
      <c r="C108" s="6">
        <v>2339</v>
      </c>
      <c r="D108" s="6">
        <v>1433.807</v>
      </c>
      <c r="E108" s="6">
        <v>1433.807</v>
      </c>
    </row>
    <row r="109" spans="1:5" ht="94.5" x14ac:dyDescent="0.25">
      <c r="A109" s="16" t="s">
        <v>65</v>
      </c>
      <c r="B109" s="4" t="s">
        <v>94</v>
      </c>
      <c r="C109" s="6">
        <f>SUM(C110:C131)</f>
        <v>244000</v>
      </c>
      <c r="D109" s="6">
        <f t="shared" ref="D109:E109" si="3">SUM(D110:D131)</f>
        <v>219535.88200000001</v>
      </c>
      <c r="E109" s="6">
        <f t="shared" si="3"/>
        <v>178375.405</v>
      </c>
    </row>
    <row r="110" spans="1:5" x14ac:dyDescent="0.25">
      <c r="A110" s="17"/>
      <c r="B110" s="4" t="s">
        <v>52</v>
      </c>
      <c r="C110" s="6">
        <f>513+458</f>
        <v>971</v>
      </c>
      <c r="D110" s="6">
        <v>917.57600000000002</v>
      </c>
      <c r="E110" s="6">
        <v>917.57600000000002</v>
      </c>
    </row>
    <row r="111" spans="1:5" x14ac:dyDescent="0.25">
      <c r="A111" s="17"/>
      <c r="B111" s="4" t="s">
        <v>53</v>
      </c>
      <c r="C111" s="6">
        <f>677+603</f>
        <v>1280</v>
      </c>
      <c r="D111" s="6">
        <v>1068.143</v>
      </c>
      <c r="E111" s="6">
        <v>1068.143</v>
      </c>
    </row>
    <row r="112" spans="1:5" x14ac:dyDescent="0.25">
      <c r="A112" s="17"/>
      <c r="B112" s="4" t="s">
        <v>54</v>
      </c>
      <c r="C112" s="6">
        <f>5180+4618</f>
        <v>9798</v>
      </c>
      <c r="D112" s="6">
        <v>9408.43</v>
      </c>
      <c r="E112" s="6">
        <v>9408.43</v>
      </c>
    </row>
    <row r="113" spans="1:5" x14ac:dyDescent="0.25">
      <c r="A113" s="17"/>
      <c r="B113" s="4" t="s">
        <v>55</v>
      </c>
      <c r="C113" s="6">
        <f>1109+989</f>
        <v>2098</v>
      </c>
      <c r="D113" s="6">
        <v>780.06899999999996</v>
      </c>
      <c r="E113" s="6">
        <v>780.06899999999996</v>
      </c>
    </row>
    <row r="114" spans="1:5" x14ac:dyDescent="0.25">
      <c r="A114" s="17"/>
      <c r="B114" s="4" t="s">
        <v>56</v>
      </c>
      <c r="C114" s="6">
        <f>8959+7987</f>
        <v>16946</v>
      </c>
      <c r="D114" s="6">
        <v>9520.3950000000004</v>
      </c>
      <c r="E114" s="6">
        <v>9505.6020000000008</v>
      </c>
    </row>
    <row r="115" spans="1:5" x14ac:dyDescent="0.25">
      <c r="A115" s="17"/>
      <c r="B115" s="4" t="s">
        <v>57</v>
      </c>
      <c r="C115" s="6">
        <f>9518+8485</f>
        <v>18003</v>
      </c>
      <c r="D115" s="6">
        <v>12555.311</v>
      </c>
      <c r="E115" s="6">
        <v>12555.311</v>
      </c>
    </row>
    <row r="116" spans="1:5" x14ac:dyDescent="0.25">
      <c r="A116" s="17"/>
      <c r="B116" s="4" t="s">
        <v>58</v>
      </c>
      <c r="C116" s="6">
        <f>256+229</f>
        <v>485</v>
      </c>
      <c r="D116" s="6">
        <v>441</v>
      </c>
      <c r="E116" s="6">
        <v>441</v>
      </c>
    </row>
    <row r="117" spans="1:5" x14ac:dyDescent="0.25">
      <c r="A117" s="17"/>
      <c r="B117" s="4" t="s">
        <v>59</v>
      </c>
      <c r="C117" s="6">
        <f>1850+1649</f>
        <v>3499</v>
      </c>
      <c r="D117" s="6">
        <v>3499</v>
      </c>
      <c r="E117" s="6">
        <v>2600.6439999999998</v>
      </c>
    </row>
    <row r="118" spans="1:5" x14ac:dyDescent="0.25">
      <c r="A118" s="17"/>
      <c r="B118" s="4" t="s">
        <v>60</v>
      </c>
      <c r="C118" s="6">
        <f>8475+7555</f>
        <v>16030</v>
      </c>
      <c r="D118" s="6">
        <v>16030</v>
      </c>
      <c r="E118" s="6">
        <v>16030</v>
      </c>
    </row>
    <row r="119" spans="1:5" x14ac:dyDescent="0.25">
      <c r="A119" s="17"/>
      <c r="B119" s="4" t="s">
        <v>61</v>
      </c>
      <c r="C119" s="6">
        <f>9727+8672</f>
        <v>18399</v>
      </c>
      <c r="D119" s="6">
        <v>18354</v>
      </c>
      <c r="E119" s="6">
        <v>18354</v>
      </c>
    </row>
    <row r="120" spans="1:5" x14ac:dyDescent="0.25">
      <c r="A120" s="17"/>
      <c r="B120" s="4" t="s">
        <v>62</v>
      </c>
      <c r="C120" s="6">
        <f>3624+3230</f>
        <v>6854</v>
      </c>
      <c r="D120" s="6">
        <v>5486.7150000000001</v>
      </c>
      <c r="E120" s="6">
        <v>3802.7979999999998</v>
      </c>
    </row>
    <row r="121" spans="1:5" x14ac:dyDescent="0.25">
      <c r="A121" s="17"/>
      <c r="B121" s="4" t="s">
        <v>63</v>
      </c>
      <c r="C121" s="6">
        <f>13492+12028</f>
        <v>25520</v>
      </c>
      <c r="D121" s="6">
        <v>25519.991999999998</v>
      </c>
      <c r="E121" s="6">
        <v>0</v>
      </c>
    </row>
    <row r="122" spans="1:5" x14ac:dyDescent="0.25">
      <c r="A122" s="17"/>
      <c r="B122" s="4" t="s">
        <v>64</v>
      </c>
      <c r="C122" s="6">
        <f>15346+13680</f>
        <v>29026</v>
      </c>
      <c r="D122" s="6">
        <v>29026</v>
      </c>
      <c r="E122" s="6">
        <v>22543.999</v>
      </c>
    </row>
    <row r="123" spans="1:5" x14ac:dyDescent="0.25">
      <c r="A123" s="17"/>
      <c r="B123" s="4" t="s">
        <v>24</v>
      </c>
      <c r="C123" s="6">
        <f>4476+3990</f>
        <v>8466</v>
      </c>
      <c r="D123" s="6">
        <v>7532.7</v>
      </c>
      <c r="E123" s="6">
        <v>7346.7089999999998</v>
      </c>
    </row>
    <row r="124" spans="1:5" x14ac:dyDescent="0.25">
      <c r="A124" s="17"/>
      <c r="B124" s="4" t="s">
        <v>25</v>
      </c>
      <c r="C124" s="6">
        <f>10520+9379</f>
        <v>19899</v>
      </c>
      <c r="D124" s="6">
        <v>19231.560000000001</v>
      </c>
      <c r="E124" s="6">
        <v>19231.560000000001</v>
      </c>
    </row>
    <row r="125" spans="1:5" x14ac:dyDescent="0.25">
      <c r="A125" s="17"/>
      <c r="B125" s="4" t="s">
        <v>26</v>
      </c>
      <c r="C125" s="6">
        <f>4974+4434</f>
        <v>9408</v>
      </c>
      <c r="D125" s="6">
        <v>9387.5540000000001</v>
      </c>
      <c r="E125" s="6">
        <v>9387.5540000000001</v>
      </c>
    </row>
    <row r="126" spans="1:5" x14ac:dyDescent="0.25">
      <c r="A126" s="17"/>
      <c r="B126" s="4" t="s">
        <v>41</v>
      </c>
      <c r="C126" s="6">
        <f>512+456</f>
        <v>968</v>
      </c>
      <c r="D126" s="6">
        <v>739.94600000000003</v>
      </c>
      <c r="E126" s="6">
        <v>739.94600000000003</v>
      </c>
    </row>
    <row r="127" spans="1:5" x14ac:dyDescent="0.25">
      <c r="A127" s="17"/>
      <c r="B127" s="4" t="s">
        <v>31</v>
      </c>
      <c r="C127" s="6">
        <f>987+879</f>
        <v>1866</v>
      </c>
      <c r="D127" s="6">
        <v>1866</v>
      </c>
      <c r="E127" s="6">
        <v>1866</v>
      </c>
    </row>
    <row r="128" spans="1:5" x14ac:dyDescent="0.25">
      <c r="A128" s="17"/>
      <c r="B128" s="4" t="s">
        <v>27</v>
      </c>
      <c r="C128" s="6">
        <f>11031+9834</f>
        <v>20865</v>
      </c>
      <c r="D128" s="6">
        <v>20854.991000000002</v>
      </c>
      <c r="E128" s="6">
        <v>20854.991000000002</v>
      </c>
    </row>
    <row r="129" spans="1:5" x14ac:dyDescent="0.25">
      <c r="A129" s="17"/>
      <c r="B129" s="4" t="s">
        <v>29</v>
      </c>
      <c r="C129" s="6">
        <f>10533+9390</f>
        <v>19923</v>
      </c>
      <c r="D129" s="6">
        <v>19923</v>
      </c>
      <c r="E129" s="6">
        <v>14365.427</v>
      </c>
    </row>
    <row r="130" spans="1:5" x14ac:dyDescent="0.25">
      <c r="A130" s="17"/>
      <c r="B130" s="4" t="s">
        <v>28</v>
      </c>
      <c r="C130" s="6">
        <f>5741+5117</f>
        <v>10858</v>
      </c>
      <c r="D130" s="6">
        <v>5741</v>
      </c>
      <c r="E130" s="6">
        <v>4923.1459999999997</v>
      </c>
    </row>
    <row r="131" spans="1:5" x14ac:dyDescent="0.25">
      <c r="A131" s="18"/>
      <c r="B131" s="4" t="s">
        <v>30</v>
      </c>
      <c r="C131" s="6">
        <f>1500+1338</f>
        <v>2838</v>
      </c>
      <c r="D131" s="6">
        <v>1652.5</v>
      </c>
      <c r="E131" s="6">
        <v>1652.5</v>
      </c>
    </row>
    <row r="132" spans="1:5" ht="126" x14ac:dyDescent="0.25">
      <c r="A132" s="12" t="s">
        <v>66</v>
      </c>
      <c r="B132" s="4" t="s">
        <v>67</v>
      </c>
      <c r="C132" s="6">
        <v>14847</v>
      </c>
      <c r="D132" s="6">
        <v>14847</v>
      </c>
      <c r="E132" s="6">
        <v>13050</v>
      </c>
    </row>
    <row r="133" spans="1:5" ht="141.75" x14ac:dyDescent="0.25">
      <c r="A133" s="16" t="s">
        <v>68</v>
      </c>
      <c r="B133" s="4" t="s">
        <v>69</v>
      </c>
      <c r="C133" s="6">
        <f>SUM(C134:C158)</f>
        <v>19757.146999999997</v>
      </c>
      <c r="D133" s="6">
        <f t="shared" ref="D133:E133" si="4">SUM(D134:D158)</f>
        <v>19702.882999999998</v>
      </c>
      <c r="E133" s="6">
        <f t="shared" si="4"/>
        <v>19702.881999999998</v>
      </c>
    </row>
    <row r="134" spans="1:5" ht="31.5" x14ac:dyDescent="0.25">
      <c r="A134" s="17"/>
      <c r="B134" s="4" t="s">
        <v>10</v>
      </c>
      <c r="C134" s="6">
        <f>396.094</f>
        <v>396.09399999999999</v>
      </c>
      <c r="D134" s="6">
        <v>395.654</v>
      </c>
      <c r="E134" s="6">
        <v>395.654</v>
      </c>
    </row>
    <row r="135" spans="1:5" ht="31.5" x14ac:dyDescent="0.25">
      <c r="A135" s="17"/>
      <c r="B135" s="4" t="s">
        <v>7</v>
      </c>
      <c r="C135" s="6">
        <v>350</v>
      </c>
      <c r="D135" s="6">
        <v>350</v>
      </c>
      <c r="E135" s="6">
        <v>350</v>
      </c>
    </row>
    <row r="136" spans="1:5" ht="31.5" x14ac:dyDescent="0.25">
      <c r="A136" s="17"/>
      <c r="B136" s="4" t="s">
        <v>8</v>
      </c>
      <c r="C136" s="6">
        <v>200</v>
      </c>
      <c r="D136" s="6">
        <v>200</v>
      </c>
      <c r="E136" s="6">
        <v>200</v>
      </c>
    </row>
    <row r="137" spans="1:5" ht="31.5" x14ac:dyDescent="0.25">
      <c r="A137" s="17"/>
      <c r="B137" s="4" t="s">
        <v>11</v>
      </c>
      <c r="C137" s="6">
        <v>491.1</v>
      </c>
      <c r="D137" s="6">
        <v>438.108</v>
      </c>
      <c r="E137" s="6">
        <v>438.108</v>
      </c>
    </row>
    <row r="138" spans="1:5" ht="31.5" x14ac:dyDescent="0.25">
      <c r="A138" s="17"/>
      <c r="B138" s="4" t="s">
        <v>9</v>
      </c>
      <c r="C138" s="6">
        <v>210</v>
      </c>
      <c r="D138" s="6">
        <v>210</v>
      </c>
      <c r="E138" s="6">
        <v>210</v>
      </c>
    </row>
    <row r="139" spans="1:5" x14ac:dyDescent="0.25">
      <c r="A139" s="17"/>
      <c r="B139" s="4" t="s">
        <v>12</v>
      </c>
      <c r="C139" s="6">
        <v>1237.23</v>
      </c>
      <c r="D139" s="6">
        <v>1237.23</v>
      </c>
      <c r="E139" s="6">
        <v>1237.23</v>
      </c>
    </row>
    <row r="140" spans="1:5" x14ac:dyDescent="0.25">
      <c r="A140" s="17"/>
      <c r="B140" s="4" t="s">
        <v>13</v>
      </c>
      <c r="C140" s="6">
        <v>1710</v>
      </c>
      <c r="D140" s="6">
        <v>1710</v>
      </c>
      <c r="E140" s="6">
        <v>1710</v>
      </c>
    </row>
    <row r="141" spans="1:5" x14ac:dyDescent="0.25">
      <c r="A141" s="18"/>
      <c r="B141" s="4" t="s">
        <v>14</v>
      </c>
      <c r="C141" s="6">
        <v>700</v>
      </c>
      <c r="D141" s="6">
        <v>700</v>
      </c>
      <c r="E141" s="6">
        <v>700</v>
      </c>
    </row>
    <row r="142" spans="1:5" x14ac:dyDescent="0.25">
      <c r="A142" s="19"/>
      <c r="B142" s="4" t="s">
        <v>15</v>
      </c>
      <c r="C142" s="6">
        <v>1320.098</v>
      </c>
      <c r="D142" s="6">
        <v>1320.098</v>
      </c>
      <c r="E142" s="6">
        <v>1320.098</v>
      </c>
    </row>
    <row r="143" spans="1:5" x14ac:dyDescent="0.25">
      <c r="A143" s="20"/>
      <c r="B143" s="4" t="s">
        <v>16</v>
      </c>
      <c r="C143" s="6">
        <v>895</v>
      </c>
      <c r="D143" s="6">
        <v>895</v>
      </c>
      <c r="E143" s="6">
        <v>895</v>
      </c>
    </row>
    <row r="144" spans="1:5" x14ac:dyDescent="0.25">
      <c r="A144" s="20"/>
      <c r="B144" s="4" t="s">
        <v>17</v>
      </c>
      <c r="C144" s="6">
        <v>2012.99</v>
      </c>
      <c r="D144" s="6">
        <v>2012.6310000000001</v>
      </c>
      <c r="E144" s="6">
        <v>2012.6310000000001</v>
      </c>
    </row>
    <row r="145" spans="1:5" x14ac:dyDescent="0.25">
      <c r="A145" s="20"/>
      <c r="B145" s="4" t="s">
        <v>18</v>
      </c>
      <c r="C145" s="6">
        <v>300</v>
      </c>
      <c r="D145" s="6">
        <v>300</v>
      </c>
      <c r="E145" s="6">
        <v>300</v>
      </c>
    </row>
    <row r="146" spans="1:5" x14ac:dyDescent="0.25">
      <c r="A146" s="20"/>
      <c r="B146" s="4" t="s">
        <v>19</v>
      </c>
      <c r="C146" s="6">
        <v>400</v>
      </c>
      <c r="D146" s="6">
        <v>400</v>
      </c>
      <c r="E146" s="6">
        <v>400</v>
      </c>
    </row>
    <row r="147" spans="1:5" x14ac:dyDescent="0.25">
      <c r="A147" s="20"/>
      <c r="B147" s="4" t="s">
        <v>21</v>
      </c>
      <c r="C147" s="6">
        <v>948.19500000000005</v>
      </c>
      <c r="D147" s="6">
        <v>948.19500000000005</v>
      </c>
      <c r="E147" s="6">
        <v>948.19500000000005</v>
      </c>
    </row>
    <row r="148" spans="1:5" x14ac:dyDescent="0.25">
      <c r="A148" s="20"/>
      <c r="B148" s="4" t="s">
        <v>22</v>
      </c>
      <c r="C148" s="6">
        <v>400</v>
      </c>
      <c r="D148" s="6">
        <v>399.99900000000002</v>
      </c>
      <c r="E148" s="6">
        <v>399.99900000000002</v>
      </c>
    </row>
    <row r="149" spans="1:5" x14ac:dyDescent="0.25">
      <c r="A149" s="20"/>
      <c r="B149" s="4" t="s">
        <v>40</v>
      </c>
      <c r="C149" s="6">
        <v>200</v>
      </c>
      <c r="D149" s="6">
        <v>200</v>
      </c>
      <c r="E149" s="6">
        <v>200</v>
      </c>
    </row>
    <row r="150" spans="1:5" x14ac:dyDescent="0.25">
      <c r="A150" s="20"/>
      <c r="B150" s="4" t="s">
        <v>23</v>
      </c>
      <c r="C150" s="6">
        <v>952.88</v>
      </c>
      <c r="D150" s="6">
        <v>952.88</v>
      </c>
      <c r="E150" s="6">
        <v>952.88</v>
      </c>
    </row>
    <row r="151" spans="1:5" x14ac:dyDescent="0.25">
      <c r="A151" s="20"/>
      <c r="B151" s="4" t="s">
        <v>24</v>
      </c>
      <c r="C151" s="6">
        <v>300</v>
      </c>
      <c r="D151" s="6">
        <v>300</v>
      </c>
      <c r="E151" s="6">
        <v>300</v>
      </c>
    </row>
    <row r="152" spans="1:5" x14ac:dyDescent="0.25">
      <c r="A152" s="20"/>
      <c r="B152" s="4" t="s">
        <v>25</v>
      </c>
      <c r="C152" s="6">
        <v>525.49099999999999</v>
      </c>
      <c r="D152" s="6">
        <v>525.49099999999999</v>
      </c>
      <c r="E152" s="6">
        <v>525.49099999999999</v>
      </c>
    </row>
    <row r="153" spans="1:5" x14ac:dyDescent="0.25">
      <c r="A153" s="20"/>
      <c r="B153" s="4" t="s">
        <v>26</v>
      </c>
      <c r="C153" s="6">
        <v>2051.8000000000002</v>
      </c>
      <c r="D153" s="6">
        <v>2051.8000000000002</v>
      </c>
      <c r="E153" s="6">
        <v>2051.8000000000002</v>
      </c>
    </row>
    <row r="154" spans="1:5" x14ac:dyDescent="0.25">
      <c r="A154" s="20"/>
      <c r="B154" s="4" t="s">
        <v>27</v>
      </c>
      <c r="C154" s="6">
        <v>500.70499999999998</v>
      </c>
      <c r="D154" s="6">
        <v>500.70499999999998</v>
      </c>
      <c r="E154" s="6">
        <v>500.70499999999998</v>
      </c>
    </row>
    <row r="155" spans="1:5" x14ac:dyDescent="0.25">
      <c r="A155" s="20"/>
      <c r="B155" s="4" t="s">
        <v>28</v>
      </c>
      <c r="C155" s="6">
        <v>809.5</v>
      </c>
      <c r="D155" s="6">
        <v>809.5</v>
      </c>
      <c r="E155" s="6">
        <v>809.5</v>
      </c>
    </row>
    <row r="156" spans="1:5" x14ac:dyDescent="0.25">
      <c r="A156" s="20"/>
      <c r="B156" s="4" t="s">
        <v>29</v>
      </c>
      <c r="C156" s="6">
        <v>1319.336</v>
      </c>
      <c r="D156" s="6">
        <v>1318.864</v>
      </c>
      <c r="E156" s="6">
        <v>1318.8630000000001</v>
      </c>
    </row>
    <row r="157" spans="1:5" x14ac:dyDescent="0.25">
      <c r="A157" s="20"/>
      <c r="B157" s="4" t="s">
        <v>30</v>
      </c>
      <c r="C157" s="6">
        <v>386.72800000000001</v>
      </c>
      <c r="D157" s="6">
        <v>386.72800000000001</v>
      </c>
      <c r="E157" s="6">
        <v>386.72800000000001</v>
      </c>
    </row>
    <row r="158" spans="1:5" x14ac:dyDescent="0.25">
      <c r="A158" s="21"/>
      <c r="B158" s="4" t="s">
        <v>41</v>
      </c>
      <c r="C158" s="6">
        <v>1140</v>
      </c>
      <c r="D158" s="6">
        <v>1140</v>
      </c>
      <c r="E158" s="6">
        <v>1140</v>
      </c>
    </row>
    <row r="159" spans="1:5" ht="110.25" x14ac:dyDescent="0.25">
      <c r="A159" s="12" t="s">
        <v>70</v>
      </c>
      <c r="B159" s="4" t="s">
        <v>95</v>
      </c>
      <c r="C159" s="6">
        <v>4200</v>
      </c>
      <c r="D159" s="6">
        <v>4200</v>
      </c>
      <c r="E159" s="6">
        <v>4033</v>
      </c>
    </row>
    <row r="160" spans="1:5" ht="126" x14ac:dyDescent="0.25">
      <c r="A160" s="12" t="s">
        <v>71</v>
      </c>
      <c r="B160" s="4" t="s">
        <v>72</v>
      </c>
      <c r="C160" s="6">
        <v>5749.4</v>
      </c>
      <c r="D160" s="6">
        <v>5749.4</v>
      </c>
      <c r="E160" s="6">
        <v>5692.5</v>
      </c>
    </row>
    <row r="161" spans="1:6" ht="110.25" x14ac:dyDescent="0.25">
      <c r="A161" s="16" t="s">
        <v>78</v>
      </c>
      <c r="B161" s="4" t="s">
        <v>90</v>
      </c>
      <c r="C161" s="6">
        <f>SUM(C162:C184)</f>
        <v>20664.978000000003</v>
      </c>
      <c r="D161" s="6">
        <f t="shared" ref="D161:E161" si="5">SUM(D162:D184)</f>
        <v>20652.975000000002</v>
      </c>
      <c r="E161" s="6">
        <f t="shared" si="5"/>
        <v>20513.776000000002</v>
      </c>
    </row>
    <row r="162" spans="1:6" ht="31.5" x14ac:dyDescent="0.25">
      <c r="A162" s="17"/>
      <c r="B162" s="4" t="s">
        <v>10</v>
      </c>
      <c r="C162" s="6">
        <v>40.6</v>
      </c>
      <c r="D162" s="6">
        <v>40.56</v>
      </c>
      <c r="E162" s="6">
        <v>40.56</v>
      </c>
    </row>
    <row r="163" spans="1:6" ht="31.5" x14ac:dyDescent="0.25">
      <c r="A163" s="17"/>
      <c r="B163" s="4" t="s">
        <v>7</v>
      </c>
      <c r="C163" s="6">
        <v>703.8</v>
      </c>
      <c r="D163" s="6">
        <v>702.61800000000005</v>
      </c>
      <c r="E163" s="6">
        <v>702.61800000000005</v>
      </c>
    </row>
    <row r="164" spans="1:6" ht="31.5" x14ac:dyDescent="0.25">
      <c r="A164" s="17"/>
      <c r="B164" s="4" t="s">
        <v>11</v>
      </c>
      <c r="C164" s="6">
        <v>2255.3440000000001</v>
      </c>
      <c r="D164" s="6">
        <v>2255.163</v>
      </c>
      <c r="E164" s="6">
        <v>2255.163</v>
      </c>
    </row>
    <row r="165" spans="1:6" ht="31.5" x14ac:dyDescent="0.25">
      <c r="A165" s="17"/>
      <c r="B165" s="4" t="s">
        <v>36</v>
      </c>
      <c r="C165" s="6">
        <v>345.45</v>
      </c>
      <c r="D165" s="6">
        <v>345.4</v>
      </c>
      <c r="E165" s="6">
        <v>345.4</v>
      </c>
    </row>
    <row r="166" spans="1:6" x14ac:dyDescent="0.25">
      <c r="A166" s="17"/>
      <c r="B166" s="4" t="s">
        <v>12</v>
      </c>
      <c r="C166" s="6">
        <v>1285.5</v>
      </c>
      <c r="D166" s="6">
        <v>1285.49</v>
      </c>
      <c r="E166" s="6">
        <v>1285.49</v>
      </c>
      <c r="F166" s="11"/>
    </row>
    <row r="167" spans="1:6" x14ac:dyDescent="0.25">
      <c r="A167" s="17"/>
      <c r="B167" s="4" t="s">
        <v>13</v>
      </c>
      <c r="C167" s="6">
        <v>600</v>
      </c>
      <c r="D167" s="6">
        <v>600</v>
      </c>
      <c r="E167" s="6">
        <v>600</v>
      </c>
      <c r="F167" s="11"/>
    </row>
    <row r="168" spans="1:6" x14ac:dyDescent="0.25">
      <c r="A168" s="17"/>
      <c r="B168" s="4" t="s">
        <v>14</v>
      </c>
      <c r="C168" s="6">
        <v>754.55</v>
      </c>
      <c r="D168" s="6">
        <v>754.55</v>
      </c>
      <c r="E168" s="6">
        <v>754.55</v>
      </c>
      <c r="F168" s="11"/>
    </row>
    <row r="169" spans="1:6" x14ac:dyDescent="0.25">
      <c r="A169" s="17"/>
      <c r="B169" s="4" t="s">
        <v>15</v>
      </c>
      <c r="C169" s="6">
        <v>1449.008</v>
      </c>
      <c r="D169" s="6">
        <v>1449.008</v>
      </c>
      <c r="E169" s="6">
        <v>1449.008</v>
      </c>
      <c r="F169" s="11"/>
    </row>
    <row r="170" spans="1:6" x14ac:dyDescent="0.25">
      <c r="A170" s="17"/>
      <c r="B170" s="4" t="s">
        <v>17</v>
      </c>
      <c r="C170" s="6">
        <v>3017.643</v>
      </c>
      <c r="D170" s="6">
        <v>3017.643</v>
      </c>
      <c r="E170" s="6">
        <v>3017.643</v>
      </c>
      <c r="F170" s="11"/>
    </row>
    <row r="171" spans="1:6" x14ac:dyDescent="0.25">
      <c r="A171" s="17"/>
      <c r="B171" s="4" t="s">
        <v>18</v>
      </c>
      <c r="C171" s="6">
        <v>300</v>
      </c>
      <c r="D171" s="6">
        <v>300</v>
      </c>
      <c r="E171" s="6">
        <v>300</v>
      </c>
      <c r="F171" s="11"/>
    </row>
    <row r="172" spans="1:6" x14ac:dyDescent="0.25">
      <c r="A172" s="17"/>
      <c r="B172" s="4" t="s">
        <v>19</v>
      </c>
      <c r="C172" s="6">
        <v>150</v>
      </c>
      <c r="D172" s="6">
        <v>150</v>
      </c>
      <c r="E172" s="6">
        <v>150</v>
      </c>
      <c r="F172" s="11"/>
    </row>
    <row r="173" spans="1:6" x14ac:dyDescent="0.25">
      <c r="A173" s="17"/>
      <c r="B173" s="4" t="s">
        <v>21</v>
      </c>
      <c r="C173" s="6">
        <v>267.71699999999998</v>
      </c>
      <c r="D173" s="6">
        <v>267.71699999999998</v>
      </c>
      <c r="E173" s="6">
        <v>267.71699999999998</v>
      </c>
      <c r="F173" s="11"/>
    </row>
    <row r="174" spans="1:6" x14ac:dyDescent="0.25">
      <c r="A174" s="17"/>
      <c r="B174" s="4" t="s">
        <v>22</v>
      </c>
      <c r="C174" s="6">
        <v>1616.36</v>
      </c>
      <c r="D174" s="6">
        <v>1616.36</v>
      </c>
      <c r="E174" s="6">
        <v>1616.36</v>
      </c>
      <c r="F174" s="11"/>
    </row>
    <row r="175" spans="1:6" x14ac:dyDescent="0.25">
      <c r="A175" s="18"/>
      <c r="B175" s="4" t="s">
        <v>40</v>
      </c>
      <c r="C175" s="6">
        <v>400</v>
      </c>
      <c r="D175" s="6">
        <v>400</v>
      </c>
      <c r="E175" s="6">
        <v>400</v>
      </c>
      <c r="F175" s="11"/>
    </row>
    <row r="176" spans="1:6" x14ac:dyDescent="0.25">
      <c r="A176" s="19"/>
      <c r="B176" s="4" t="s">
        <v>23</v>
      </c>
      <c r="C176" s="6">
        <v>500</v>
      </c>
      <c r="D176" s="6">
        <v>500</v>
      </c>
      <c r="E176" s="6">
        <v>500</v>
      </c>
      <c r="F176" s="11"/>
    </row>
    <row r="177" spans="1:6" x14ac:dyDescent="0.25">
      <c r="A177" s="20"/>
      <c r="B177" s="4" t="s">
        <v>24</v>
      </c>
      <c r="C177" s="6">
        <v>100</v>
      </c>
      <c r="D177" s="6">
        <v>100</v>
      </c>
      <c r="E177" s="6">
        <v>100</v>
      </c>
      <c r="F177" s="11"/>
    </row>
    <row r="178" spans="1:6" x14ac:dyDescent="0.25">
      <c r="A178" s="20"/>
      <c r="B178" s="4" t="s">
        <v>25</v>
      </c>
      <c r="C178" s="6">
        <v>1065.2660000000001</v>
      </c>
      <c r="D178" s="6">
        <v>1065.2660000000001</v>
      </c>
      <c r="E178" s="6">
        <v>1065.2660000000001</v>
      </c>
      <c r="F178" s="11"/>
    </row>
    <row r="179" spans="1:6" x14ac:dyDescent="0.25">
      <c r="A179" s="20"/>
      <c r="B179" s="4" t="s">
        <v>26</v>
      </c>
      <c r="C179" s="6">
        <v>1175.2</v>
      </c>
      <c r="D179" s="6">
        <v>1175.2</v>
      </c>
      <c r="E179" s="6">
        <v>1175.2</v>
      </c>
      <c r="F179" s="11"/>
    </row>
    <row r="180" spans="1:6" x14ac:dyDescent="0.25">
      <c r="A180" s="20"/>
      <c r="B180" s="4" t="s">
        <v>27</v>
      </c>
      <c r="C180" s="6">
        <v>799.99900000000002</v>
      </c>
      <c r="D180" s="6">
        <v>799.99900000000002</v>
      </c>
      <c r="E180" s="6">
        <v>710.82</v>
      </c>
      <c r="F180" s="11"/>
    </row>
    <row r="181" spans="1:6" x14ac:dyDescent="0.25">
      <c r="A181" s="20"/>
      <c r="B181" s="4" t="s">
        <v>28</v>
      </c>
      <c r="C181" s="6">
        <v>850</v>
      </c>
      <c r="D181" s="6">
        <v>839.46</v>
      </c>
      <c r="E181" s="6">
        <v>839.46</v>
      </c>
      <c r="F181" s="11"/>
    </row>
    <row r="182" spans="1:6" x14ac:dyDescent="0.25">
      <c r="A182" s="20"/>
      <c r="B182" s="4" t="s">
        <v>29</v>
      </c>
      <c r="C182" s="6">
        <v>1870</v>
      </c>
      <c r="D182" s="6">
        <v>1870</v>
      </c>
      <c r="E182" s="6">
        <v>1820</v>
      </c>
      <c r="F182" s="11"/>
    </row>
    <row r="183" spans="1:6" x14ac:dyDescent="0.25">
      <c r="A183" s="20"/>
      <c r="B183" s="4" t="s">
        <v>30</v>
      </c>
      <c r="C183" s="6">
        <v>294.041</v>
      </c>
      <c r="D183" s="6">
        <v>294.041</v>
      </c>
      <c r="E183" s="6">
        <v>294.02100000000002</v>
      </c>
      <c r="F183" s="11"/>
    </row>
    <row r="184" spans="1:6" x14ac:dyDescent="0.25">
      <c r="A184" s="21"/>
      <c r="B184" s="4" t="s">
        <v>41</v>
      </c>
      <c r="C184" s="6">
        <v>824.5</v>
      </c>
      <c r="D184" s="6">
        <v>824.5</v>
      </c>
      <c r="E184" s="6">
        <v>824.5</v>
      </c>
      <c r="F184" s="11"/>
    </row>
    <row r="185" spans="1:6" ht="126" x14ac:dyDescent="0.25">
      <c r="A185" s="8" t="s">
        <v>74</v>
      </c>
      <c r="B185" s="4" t="s">
        <v>87</v>
      </c>
      <c r="C185" s="6">
        <v>87964.4</v>
      </c>
      <c r="D185" s="6">
        <v>83473.888000000006</v>
      </c>
      <c r="E185" s="6">
        <v>83473.888000000006</v>
      </c>
    </row>
    <row r="186" spans="1:6" ht="126" x14ac:dyDescent="0.25">
      <c r="A186" s="8" t="s">
        <v>75</v>
      </c>
      <c r="B186" s="4" t="s">
        <v>88</v>
      </c>
      <c r="C186" s="6">
        <v>1111</v>
      </c>
      <c r="D186" s="6">
        <v>1111</v>
      </c>
      <c r="E186" s="6">
        <v>989.5</v>
      </c>
    </row>
    <row r="187" spans="1:6" ht="94.5" x14ac:dyDescent="0.25">
      <c r="A187" s="8" t="s">
        <v>76</v>
      </c>
      <c r="B187" s="4" t="s">
        <v>77</v>
      </c>
      <c r="C187" s="6">
        <v>32719.599999999999</v>
      </c>
      <c r="D187" s="6">
        <v>32719.599999999999</v>
      </c>
      <c r="E187" s="6">
        <v>32719.599999999999</v>
      </c>
    </row>
    <row r="188" spans="1:6" ht="94.5" x14ac:dyDescent="0.25">
      <c r="A188" s="16" t="s">
        <v>79</v>
      </c>
      <c r="B188" s="4" t="s">
        <v>96</v>
      </c>
      <c r="C188" s="6">
        <f>SUM(C189:C192)</f>
        <v>761365.23</v>
      </c>
      <c r="D188" s="6">
        <f t="shared" ref="D188:E188" si="6">SUM(D189:D192)</f>
        <v>761365.23</v>
      </c>
      <c r="E188" s="6">
        <f t="shared" si="6"/>
        <v>761365.21400000004</v>
      </c>
    </row>
    <row r="189" spans="1:6" x14ac:dyDescent="0.25">
      <c r="A189" s="17"/>
      <c r="B189" s="4" t="s">
        <v>22</v>
      </c>
      <c r="C189" s="6">
        <v>234506.51</v>
      </c>
      <c r="D189" s="6">
        <v>234506.51</v>
      </c>
      <c r="E189" s="6">
        <v>234506.51</v>
      </c>
    </row>
    <row r="190" spans="1:6" x14ac:dyDescent="0.25">
      <c r="A190" s="17"/>
      <c r="B190" s="4" t="s">
        <v>21</v>
      </c>
      <c r="C190" s="6">
        <v>209419.22</v>
      </c>
      <c r="D190" s="6">
        <v>209419.22</v>
      </c>
      <c r="E190" s="6">
        <v>209419.204</v>
      </c>
    </row>
    <row r="191" spans="1:6" x14ac:dyDescent="0.25">
      <c r="A191" s="17"/>
      <c r="B191" s="4" t="s">
        <v>23</v>
      </c>
      <c r="C191" s="6">
        <v>118557.9</v>
      </c>
      <c r="D191" s="6">
        <v>118557.9</v>
      </c>
      <c r="E191" s="6">
        <v>118557.9</v>
      </c>
    </row>
    <row r="192" spans="1:6" x14ac:dyDescent="0.25">
      <c r="A192" s="18"/>
      <c r="B192" s="4" t="s">
        <v>29</v>
      </c>
      <c r="C192" s="6">
        <v>198881.6</v>
      </c>
      <c r="D192" s="6">
        <v>198881.6</v>
      </c>
      <c r="E192" s="6">
        <v>198881.6</v>
      </c>
    </row>
    <row r="193" spans="1:5" ht="126" x14ac:dyDescent="0.25">
      <c r="A193" s="8" t="s">
        <v>86</v>
      </c>
      <c r="B193" s="4" t="s">
        <v>92</v>
      </c>
      <c r="C193" s="6">
        <v>2545</v>
      </c>
      <c r="D193" s="6">
        <v>2545</v>
      </c>
      <c r="E193" s="6">
        <v>2170.3000000000002</v>
      </c>
    </row>
    <row r="194" spans="1:5" ht="283.5" x14ac:dyDescent="0.25">
      <c r="A194" s="16" t="s">
        <v>80</v>
      </c>
      <c r="B194" s="4" t="s">
        <v>81</v>
      </c>
      <c r="C194" s="7">
        <f>SUM(C195:C201)</f>
        <v>129669.00000000001</v>
      </c>
      <c r="D194" s="6">
        <f t="shared" ref="D194:E194" si="7">SUM(D195:D201)</f>
        <v>129668.601</v>
      </c>
      <c r="E194" s="6">
        <f t="shared" si="7"/>
        <v>129667.80499999999</v>
      </c>
    </row>
    <row r="195" spans="1:5" x14ac:dyDescent="0.25">
      <c r="A195" s="17"/>
      <c r="B195" s="4" t="s">
        <v>21</v>
      </c>
      <c r="C195" s="6">
        <v>30205.599999999999</v>
      </c>
      <c r="D195" s="6">
        <v>30205.53</v>
      </c>
      <c r="E195" s="6">
        <v>30205.53</v>
      </c>
    </row>
    <row r="196" spans="1:5" x14ac:dyDescent="0.25">
      <c r="A196" s="17"/>
      <c r="B196" s="4" t="s">
        <v>24</v>
      </c>
      <c r="C196" s="6">
        <v>24022.2</v>
      </c>
      <c r="D196" s="6">
        <v>24022.114000000001</v>
      </c>
      <c r="E196" s="6">
        <v>24021.317999999999</v>
      </c>
    </row>
    <row r="197" spans="1:5" x14ac:dyDescent="0.25">
      <c r="A197" s="17"/>
      <c r="B197" s="4" t="s">
        <v>25</v>
      </c>
      <c r="C197" s="6">
        <v>57537.8</v>
      </c>
      <c r="D197" s="6">
        <v>57537.764999999999</v>
      </c>
      <c r="E197" s="6">
        <v>57537.764999999999</v>
      </c>
    </row>
    <row r="198" spans="1:5" x14ac:dyDescent="0.25">
      <c r="A198" s="17"/>
      <c r="B198" s="4" t="s">
        <v>27</v>
      </c>
      <c r="C198" s="6">
        <v>2306.5</v>
      </c>
      <c r="D198" s="6">
        <v>2306.4879999999998</v>
      </c>
      <c r="E198" s="6">
        <v>2306.4879999999998</v>
      </c>
    </row>
    <row r="199" spans="1:5" x14ac:dyDescent="0.25">
      <c r="A199" s="17"/>
      <c r="B199" s="4" t="s">
        <v>26</v>
      </c>
      <c r="C199" s="6">
        <v>588.29999999999995</v>
      </c>
      <c r="D199" s="6">
        <v>588.23400000000004</v>
      </c>
      <c r="E199" s="6">
        <v>588.23400000000004</v>
      </c>
    </row>
    <row r="200" spans="1:5" x14ac:dyDescent="0.25">
      <c r="A200" s="17"/>
      <c r="B200" s="4" t="s">
        <v>30</v>
      </c>
      <c r="C200" s="6">
        <v>14892.1</v>
      </c>
      <c r="D200" s="6">
        <v>14892.066999999999</v>
      </c>
      <c r="E200" s="6">
        <v>14892.066999999999</v>
      </c>
    </row>
    <row r="201" spans="1:5" x14ac:dyDescent="0.25">
      <c r="A201" s="18"/>
      <c r="B201" s="4" t="s">
        <v>31</v>
      </c>
      <c r="C201" s="6">
        <v>116.5</v>
      </c>
      <c r="D201" s="6">
        <v>116.40300000000001</v>
      </c>
      <c r="E201" s="6">
        <v>116.40300000000001</v>
      </c>
    </row>
    <row r="202" spans="1:5" ht="157.5" x14ac:dyDescent="0.25">
      <c r="A202" s="8" t="s">
        <v>82</v>
      </c>
      <c r="B202" s="4" t="s">
        <v>93</v>
      </c>
      <c r="C202" s="6">
        <v>43800</v>
      </c>
      <c r="D202" s="6">
        <v>43800</v>
      </c>
      <c r="E202" s="6">
        <v>17166.425999999999</v>
      </c>
    </row>
    <row r="203" spans="1:5" ht="110.25" x14ac:dyDescent="0.25">
      <c r="A203" s="8" t="s">
        <v>83</v>
      </c>
      <c r="B203" s="4" t="s">
        <v>84</v>
      </c>
      <c r="C203" s="6">
        <v>1730.6</v>
      </c>
      <c r="D203" s="6">
        <v>1730.6</v>
      </c>
      <c r="E203" s="6">
        <v>1615.6</v>
      </c>
    </row>
    <row r="204" spans="1:5" ht="25.15" customHeight="1" x14ac:dyDescent="0.25">
      <c r="A204" s="22" t="s">
        <v>85</v>
      </c>
      <c r="B204" s="23"/>
      <c r="C204" s="7">
        <f>C7+C33+C34+C60+C61+C83+C84+C85+C86+C87+C109+C132+C133+C159+C160+C161+C185+C186+C187+C188+C193+C194+C202+C203</f>
        <v>1788476.0040000002</v>
      </c>
      <c r="D204" s="7">
        <f>D7+D33+D34+D60+D61+D83+D84+D85+D86+D87+D109+D132+D133+D159+D160+D161+D185+D186+D187+D188+D193+D194+D202+D203</f>
        <v>1729392.7340000002</v>
      </c>
      <c r="E204" s="7">
        <f>E7+E33+E34+E60+E61+E83+E84+E85+E86+E87+E109+E132+E133+E159+E160+E161+E185+E186+E187+E188+E193+E194+E202+E203</f>
        <v>1653201.676</v>
      </c>
    </row>
  </sheetData>
  <mergeCells count="16">
    <mergeCell ref="A188:A192"/>
    <mergeCell ref="A194:A201"/>
    <mergeCell ref="A204:B204"/>
    <mergeCell ref="A77:A82"/>
    <mergeCell ref="A109:A131"/>
    <mergeCell ref="A87:A108"/>
    <mergeCell ref="A161:A175"/>
    <mergeCell ref="A176:A184"/>
    <mergeCell ref="A133:A141"/>
    <mergeCell ref="A142:A158"/>
    <mergeCell ref="D1:E1"/>
    <mergeCell ref="A3:E4"/>
    <mergeCell ref="A61:A76"/>
    <mergeCell ref="A7:A32"/>
    <mergeCell ref="A34:A35"/>
    <mergeCell ref="A36:A59"/>
  </mergeCells>
  <pageMargins left="1.1023622047244095" right="0.11811023622047245" top="0.74803149606299213" bottom="0.35433070866141736" header="0.31496062992125984" footer="0.31496062992125984"/>
  <pageSetup paperSize="9" scale="80" firstPageNumber="1413" orientation="portrait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 год</vt:lpstr>
      <vt:lpstr>'2019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2020-06-25T09:33:36Z</dcterms:modified>
</cp:coreProperties>
</file>